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levanlam/Desktop/"/>
    </mc:Choice>
  </mc:AlternateContent>
  <xr:revisionPtr revIDLastSave="0" documentId="13_ncr:1_{65A188AE-6C20-364E-8579-C3197DEB8BED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BAO CAO" sheetId="3" r:id="rId1"/>
    <sheet name="Sheet1" sheetId="1" r:id="rId2"/>
    <sheet name="Sheet2" sheetId="2" r:id="rId3"/>
  </sheets>
  <externalReferences>
    <externalReference r:id="rId4"/>
  </externalReferences>
  <definedNames>
    <definedName name="_xlnm._FilterDatabase" localSheetId="1" hidden="1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8" i="1" l="1"/>
  <c r="M302" i="1"/>
  <c r="M342" i="1"/>
  <c r="M321" i="1"/>
  <c r="M309" i="1"/>
  <c r="M261" i="1"/>
  <c r="M181" i="1"/>
  <c r="M289" i="1"/>
  <c r="M214" i="1"/>
  <c r="M230" i="1"/>
  <c r="M128" i="1"/>
  <c r="M178" i="1"/>
  <c r="M124" i="1"/>
  <c r="M144" i="1"/>
  <c r="M69" i="1"/>
  <c r="M37" i="1"/>
  <c r="M367" i="1"/>
  <c r="M326" i="1"/>
  <c r="M310" i="1"/>
  <c r="M266" i="1"/>
  <c r="M283" i="1"/>
  <c r="M307" i="1"/>
  <c r="M358" i="1"/>
  <c r="M160" i="1"/>
  <c r="M231" i="1"/>
  <c r="M380" i="1"/>
  <c r="M334" i="1"/>
  <c r="M239" i="1"/>
  <c r="M199" i="1"/>
  <c r="M188" i="1"/>
  <c r="M240" i="1"/>
  <c r="M343" i="1"/>
  <c r="M179" i="1"/>
  <c r="M403" i="1"/>
  <c r="M52" i="1"/>
  <c r="M161" i="1"/>
  <c r="M149" i="1"/>
  <c r="M115" i="1"/>
  <c r="M271" i="1"/>
  <c r="M132" i="1"/>
  <c r="M70" i="1"/>
  <c r="M133" i="1"/>
  <c r="M73" i="1"/>
  <c r="M55" i="1"/>
  <c r="M50" i="1"/>
  <c r="M59" i="1"/>
  <c r="M20" i="1"/>
  <c r="M95" i="1"/>
  <c r="M66" i="1"/>
  <c r="M71" i="1"/>
  <c r="M46" i="1"/>
  <c r="M154" i="1"/>
  <c r="M155" i="1"/>
  <c r="M18" i="1"/>
  <c r="M180" i="1"/>
  <c r="M63" i="1"/>
  <c r="M101" i="1"/>
  <c r="M303" i="1"/>
  <c r="M110" i="1"/>
  <c r="M3" i="1"/>
  <c r="M4" i="1"/>
  <c r="M7" i="1"/>
  <c r="M5" i="1"/>
  <c r="M412" i="1"/>
  <c r="M416" i="1"/>
  <c r="M423" i="1"/>
  <c r="M316" i="1"/>
  <c r="M424" i="1"/>
  <c r="M426" i="1"/>
  <c r="M407" i="1"/>
  <c r="M421" i="1"/>
  <c r="M299" i="1"/>
  <c r="M427" i="1"/>
  <c r="M410" i="1"/>
  <c r="M404" i="1"/>
  <c r="M415" i="1"/>
  <c r="M297" i="1"/>
  <c r="M322" i="1"/>
  <c r="M390" i="1"/>
  <c r="M256" i="1"/>
  <c r="M193" i="1"/>
  <c r="M232" i="1"/>
  <c r="M338" i="1"/>
  <c r="M395" i="1"/>
  <c r="M359" i="1"/>
  <c r="M408" i="1"/>
  <c r="M396" i="1"/>
  <c r="M360" i="1"/>
  <c r="M173" i="1"/>
  <c r="M385" i="1"/>
  <c r="M339" i="1"/>
  <c r="M290" i="1"/>
  <c r="M377" i="1"/>
  <c r="M237" i="1"/>
  <c r="M224" i="1"/>
  <c r="M305" i="1"/>
  <c r="M402" i="1"/>
  <c r="M291" i="1"/>
  <c r="M200" i="1"/>
  <c r="M84" i="1"/>
  <c r="M366" i="1"/>
  <c r="M293" i="1"/>
  <c r="M313" i="1"/>
  <c r="M314" i="1"/>
  <c r="M212" i="1"/>
  <c r="M87" i="1"/>
  <c r="M381" i="1"/>
  <c r="M319" i="1"/>
  <c r="M300" i="1"/>
  <c r="M272" i="1"/>
  <c r="M213" i="1"/>
  <c r="M344" i="1"/>
  <c r="M350" i="1"/>
  <c r="M315" i="1"/>
  <c r="M104" i="1"/>
  <c r="M268" i="1"/>
  <c r="M257" i="1"/>
  <c r="M225" i="1"/>
  <c r="M258" i="1"/>
  <c r="M162" i="1"/>
  <c r="M246" i="1"/>
  <c r="M241" i="1"/>
  <c r="M351" i="1"/>
  <c r="M251" i="1"/>
  <c r="M158" i="1"/>
  <c r="M163" i="1"/>
  <c r="M150" i="1"/>
  <c r="M273" i="1"/>
  <c r="M361" i="1"/>
  <c r="M279" i="1"/>
  <c r="M233" i="1"/>
  <c r="M242" i="1"/>
  <c r="M88" i="1"/>
  <c r="M129" i="1"/>
  <c r="M91" i="1"/>
  <c r="M145" i="1"/>
  <c r="M164" i="1"/>
  <c r="M347" i="1"/>
  <c r="M345" i="1"/>
  <c r="M269" i="1"/>
  <c r="M280" i="1"/>
  <c r="M174" i="1"/>
  <c r="M172" i="1"/>
  <c r="M327" i="1"/>
  <c r="M135" i="1"/>
  <c r="M138" i="1"/>
  <c r="M194" i="1"/>
  <c r="M60" i="1"/>
  <c r="M100" i="1"/>
  <c r="M220" i="1"/>
  <c r="M335" i="1"/>
  <c r="M294" i="1"/>
  <c r="M254" i="1"/>
  <c r="M53" i="1"/>
  <c r="M89" i="1"/>
  <c r="M81" i="1"/>
  <c r="M74" i="1"/>
  <c r="M175" i="1"/>
  <c r="M57" i="1"/>
  <c r="M31" i="1"/>
  <c r="M196" i="1"/>
  <c r="M259" i="1"/>
  <c r="M122" i="1"/>
  <c r="M102" i="1"/>
  <c r="M189" i="1"/>
  <c r="M32" i="1"/>
  <c r="M68" i="1"/>
  <c r="M210" i="1"/>
  <c r="M97" i="1"/>
  <c r="M75" i="1"/>
  <c r="M165" i="1"/>
  <c r="M151" i="1"/>
  <c r="M126" i="1"/>
  <c r="M28" i="1"/>
  <c r="M105" i="1"/>
  <c r="M38" i="1"/>
  <c r="M62" i="1"/>
  <c r="M21" i="1"/>
  <c r="M19" i="1"/>
  <c r="M378" i="1"/>
  <c r="M328" i="1"/>
  <c r="M368" i="1"/>
  <c r="M286" i="1"/>
  <c r="M295" i="1"/>
  <c r="M362" i="1"/>
  <c r="M352" i="1"/>
  <c r="M369" i="1"/>
  <c r="M270" i="1"/>
  <c r="M374" i="1"/>
  <c r="M221" i="1"/>
  <c r="M323" i="1"/>
  <c r="M329" i="1"/>
  <c r="M330" i="1"/>
  <c r="M370" i="1"/>
  <c r="M226" i="1"/>
  <c r="M386" i="1"/>
  <c r="M171" i="1"/>
  <c r="M331" i="1"/>
  <c r="M284" i="1"/>
  <c r="M252" i="1"/>
  <c r="M198" i="1"/>
  <c r="M146" i="1"/>
  <c r="M287" i="1"/>
  <c r="M281" i="1"/>
  <c r="M234" i="1"/>
  <c r="M190" i="1"/>
  <c r="M201" i="1"/>
  <c r="M152" i="1"/>
  <c r="M176" i="1"/>
  <c r="M64" i="1"/>
  <c r="M311" i="1"/>
  <c r="M112" i="1"/>
  <c r="M96" i="1"/>
  <c r="M82" i="1"/>
  <c r="M243" i="1"/>
  <c r="M111" i="1"/>
  <c r="M116" i="1"/>
  <c r="M184" i="1"/>
  <c r="M83" i="1"/>
  <c r="M244" i="1"/>
  <c r="M153" i="1"/>
  <c r="M215" i="1"/>
  <c r="M140" i="1"/>
  <c r="M147" i="1"/>
  <c r="M134" i="1"/>
  <c r="M78" i="1"/>
  <c r="M17" i="1"/>
  <c r="M227" i="1"/>
  <c r="M142" i="1"/>
  <c r="M93" i="1"/>
  <c r="M159" i="1"/>
  <c r="M137" i="1"/>
  <c r="M157" i="1"/>
  <c r="M98" i="1"/>
  <c r="M197" i="1"/>
  <c r="M207" i="1"/>
  <c r="M79" i="1"/>
  <c r="M103" i="1"/>
  <c r="M39" i="1"/>
  <c r="M8" i="1"/>
  <c r="M125" i="1"/>
  <c r="M40" i="1"/>
  <c r="M80" i="1"/>
  <c r="M24" i="1"/>
  <c r="M47" i="1"/>
  <c r="M48" i="1"/>
  <c r="M120" i="1"/>
  <c r="M15" i="1"/>
  <c r="M113" i="1"/>
  <c r="M72" i="1"/>
  <c r="M34" i="1"/>
  <c r="M185" i="1"/>
  <c r="M13" i="1"/>
  <c r="M35" i="1"/>
  <c r="M77" i="1"/>
  <c r="M41" i="1"/>
  <c r="M203" i="1"/>
  <c r="M22" i="1"/>
  <c r="M25" i="1"/>
  <c r="M42" i="1"/>
  <c r="M36" i="1"/>
  <c r="M26" i="1"/>
  <c r="M65" i="1"/>
  <c r="M106" i="1"/>
  <c r="M67" i="1"/>
  <c r="M12" i="1"/>
  <c r="M90" i="1"/>
  <c r="M54" i="1"/>
  <c r="M33" i="1"/>
  <c r="M23" i="1"/>
  <c r="M27" i="1"/>
  <c r="M44" i="1"/>
  <c r="M9" i="1"/>
  <c r="M340" i="1"/>
  <c r="M235" i="1"/>
  <c r="M267" i="1"/>
  <c r="M187" i="1"/>
  <c r="M216" i="1"/>
  <c r="M262" i="1"/>
  <c r="M245" i="1"/>
  <c r="M238" i="1"/>
  <c r="M247" i="1"/>
  <c r="M195" i="1"/>
  <c r="M263" i="1"/>
  <c r="M177" i="1"/>
  <c r="M274" i="1"/>
  <c r="M92" i="1"/>
  <c r="M218" i="1"/>
  <c r="M204" i="1"/>
  <c r="M191" i="1"/>
  <c r="M136" i="1"/>
  <c r="M255" i="1"/>
  <c r="M107" i="1"/>
  <c r="M85" i="1"/>
  <c r="M117" i="1"/>
  <c r="M118" i="1"/>
  <c r="M108" i="1"/>
  <c r="M99" i="1"/>
  <c r="M363" i="1"/>
  <c r="M49" i="1"/>
  <c r="M58" i="1"/>
  <c r="M123" i="1"/>
  <c r="M169" i="1"/>
  <c r="M30" i="1"/>
  <c r="M143" i="1"/>
  <c r="M192" i="1"/>
  <c r="M51" i="1"/>
  <c r="M56" i="1"/>
  <c r="M16" i="1"/>
  <c r="M29" i="1"/>
  <c r="M409" i="1"/>
  <c r="M422" i="1"/>
  <c r="M186" i="1"/>
  <c r="M288" i="1"/>
  <c r="M253" i="1"/>
  <c r="M304" i="1"/>
  <c r="M202" i="1"/>
  <c r="M391" i="1"/>
  <c r="M250" i="1"/>
  <c r="M387" i="1"/>
  <c r="M248" i="1"/>
  <c r="M332" i="1"/>
  <c r="M127" i="1"/>
  <c r="M182" i="1"/>
  <c r="M130" i="1"/>
  <c r="M364" i="1"/>
  <c r="M119" i="1"/>
  <c r="M166" i="1"/>
  <c r="M211" i="1"/>
  <c r="M277" i="1"/>
  <c r="M43" i="1"/>
  <c r="M308" i="1"/>
  <c r="M94" i="1"/>
  <c r="M61" i="1"/>
  <c r="M45" i="1"/>
  <c r="M10" i="1"/>
  <c r="M6" i="1"/>
  <c r="M11" i="1"/>
  <c r="M428" i="1"/>
  <c r="M425" i="1"/>
  <c r="M405" i="1"/>
  <c r="M420" i="1"/>
  <c r="M382" i="1"/>
  <c r="M411" i="1"/>
  <c r="M413" i="1"/>
  <c r="M346" i="1"/>
  <c r="M417" i="1"/>
  <c r="M418" i="1"/>
  <c r="M388" i="1"/>
  <c r="M392" i="1"/>
  <c r="M371" i="1"/>
  <c r="M406" i="1"/>
  <c r="M400" i="1"/>
  <c r="M324" i="1"/>
  <c r="M353" i="1"/>
  <c r="M375" i="1"/>
  <c r="M419" i="1"/>
  <c r="M389" i="1"/>
  <c r="M397" i="1"/>
  <c r="M372" i="1"/>
  <c r="M393" i="1"/>
  <c r="M355" i="1"/>
  <c r="M348" i="1"/>
  <c r="M414" i="1"/>
  <c r="M401" i="1"/>
  <c r="M354" i="1"/>
  <c r="M312" i="1"/>
  <c r="M317" i="1"/>
  <c r="M398" i="1"/>
  <c r="M394" i="1"/>
  <c r="M336" i="1"/>
  <c r="M333" i="1"/>
  <c r="M306" i="1"/>
  <c r="M320" i="1"/>
  <c r="M236" i="1"/>
  <c r="M285" i="1"/>
  <c r="M301" i="1"/>
  <c r="M379" i="1"/>
  <c r="M384" i="1"/>
  <c r="M217" i="1"/>
  <c r="M399" i="1"/>
  <c r="M383" i="1"/>
  <c r="M365" i="1"/>
  <c r="M373" i="1"/>
  <c r="M296" i="1"/>
  <c r="M292" i="1"/>
  <c r="M341" i="1"/>
  <c r="M325" i="1"/>
  <c r="M337" i="1"/>
  <c r="M205" i="1"/>
  <c r="M264" i="1"/>
  <c r="M318" i="1"/>
  <c r="M376" i="1"/>
  <c r="M349" i="1"/>
  <c r="M228" i="1"/>
  <c r="M356" i="1"/>
  <c r="M260" i="1"/>
  <c r="M170" i="1"/>
  <c r="M183" i="1"/>
  <c r="M141" i="1"/>
  <c r="M222" i="1"/>
  <c r="M139" i="1"/>
  <c r="M278" i="1"/>
  <c r="M219" i="1"/>
  <c r="M148" i="1"/>
  <c r="M208" i="1"/>
  <c r="M282" i="1"/>
  <c r="M114" i="1"/>
  <c r="M265" i="1"/>
  <c r="M275" i="1"/>
  <c r="M249" i="1"/>
  <c r="M229" i="1"/>
  <c r="M223" i="1"/>
  <c r="M131" i="1"/>
  <c r="M121" i="1"/>
  <c r="M276" i="1"/>
  <c r="M206" i="1"/>
  <c r="M167" i="1"/>
  <c r="M86" i="1"/>
  <c r="M156" i="1"/>
  <c r="M76" i="1"/>
  <c r="M168" i="1"/>
  <c r="M109" i="1"/>
  <c r="M14" i="1"/>
  <c r="M209" i="1"/>
  <c r="M357" i="1"/>
  <c r="C146" i="3"/>
  <c r="D146" i="3" s="1"/>
  <c r="G146" i="3"/>
  <c r="C147" i="3"/>
  <c r="D147" i="3" s="1"/>
  <c r="G147" i="3"/>
  <c r="C148" i="3"/>
  <c r="D148" i="3" s="1"/>
  <c r="G148" i="3"/>
  <c r="C149" i="3"/>
  <c r="D149" i="3"/>
  <c r="E149" i="3" s="1"/>
  <c r="F149" i="3" s="1"/>
  <c r="G149" i="3"/>
  <c r="C150" i="3"/>
  <c r="D150" i="3" s="1"/>
  <c r="E150" i="3" s="1"/>
  <c r="G150" i="3"/>
  <c r="C151" i="3"/>
  <c r="D151" i="3" s="1"/>
  <c r="E151" i="3" s="1"/>
  <c r="G151" i="3"/>
  <c r="C152" i="3"/>
  <c r="D152" i="3" s="1"/>
  <c r="G152" i="3"/>
  <c r="C153" i="3"/>
  <c r="D153" i="3" s="1"/>
  <c r="G153" i="3"/>
  <c r="C154" i="3"/>
  <c r="D154" i="3" s="1"/>
  <c r="G154" i="3"/>
  <c r="N148" i="3" s="1"/>
  <c r="G145" i="3"/>
  <c r="C145" i="3"/>
  <c r="D145" i="3" s="1"/>
  <c r="C134" i="3"/>
  <c r="D134" i="3" s="1"/>
  <c r="G134" i="3"/>
  <c r="C135" i="3"/>
  <c r="D135" i="3" s="1"/>
  <c r="G135" i="3"/>
  <c r="C136" i="3"/>
  <c r="D136" i="3" s="1"/>
  <c r="G136" i="3"/>
  <c r="C137" i="3"/>
  <c r="D137" i="3" s="1"/>
  <c r="G137" i="3"/>
  <c r="C138" i="3"/>
  <c r="D138" i="3" s="1"/>
  <c r="G138" i="3"/>
  <c r="C139" i="3"/>
  <c r="D139" i="3"/>
  <c r="E139" i="3" s="1"/>
  <c r="G139" i="3"/>
  <c r="C140" i="3"/>
  <c r="D140" i="3"/>
  <c r="E140" i="3" s="1"/>
  <c r="G140" i="3"/>
  <c r="C141" i="3"/>
  <c r="D141" i="3" s="1"/>
  <c r="G141" i="3"/>
  <c r="C142" i="3"/>
  <c r="D142" i="3" s="1"/>
  <c r="G142" i="3"/>
  <c r="G133" i="3"/>
  <c r="C133" i="3"/>
  <c r="C122" i="3"/>
  <c r="D122" i="3" s="1"/>
  <c r="G122" i="3"/>
  <c r="C123" i="3"/>
  <c r="D123" i="3" s="1"/>
  <c r="G123" i="3"/>
  <c r="C124" i="3"/>
  <c r="D124" i="3" s="1"/>
  <c r="G124" i="3"/>
  <c r="C125" i="3"/>
  <c r="D125" i="3"/>
  <c r="E125" i="3" s="1"/>
  <c r="G125" i="3"/>
  <c r="C126" i="3"/>
  <c r="D126" i="3" s="1"/>
  <c r="G126" i="3"/>
  <c r="C127" i="3"/>
  <c r="D127" i="3" s="1"/>
  <c r="G127" i="3"/>
  <c r="C128" i="3"/>
  <c r="D128" i="3" s="1"/>
  <c r="G128" i="3"/>
  <c r="C129" i="3"/>
  <c r="D129" i="3" s="1"/>
  <c r="G129" i="3"/>
  <c r="C130" i="3"/>
  <c r="D130" i="3" s="1"/>
  <c r="G130" i="3"/>
  <c r="G121" i="3"/>
  <c r="C121" i="3"/>
  <c r="C110" i="3"/>
  <c r="D110" i="3" s="1"/>
  <c r="G110" i="3"/>
  <c r="C111" i="3"/>
  <c r="D111" i="3" s="1"/>
  <c r="G111" i="3"/>
  <c r="C112" i="3"/>
  <c r="D112" i="3" s="1"/>
  <c r="G112" i="3"/>
  <c r="C113" i="3"/>
  <c r="D113" i="3"/>
  <c r="G113" i="3"/>
  <c r="C114" i="3"/>
  <c r="D114" i="3" s="1"/>
  <c r="G114" i="3"/>
  <c r="C115" i="3"/>
  <c r="D115" i="3" s="1"/>
  <c r="G115" i="3"/>
  <c r="C116" i="3"/>
  <c r="D116" i="3" s="1"/>
  <c r="G116" i="3"/>
  <c r="C117" i="3"/>
  <c r="G117" i="3"/>
  <c r="C118" i="3"/>
  <c r="D118" i="3" s="1"/>
  <c r="G118" i="3"/>
  <c r="G109" i="3"/>
  <c r="C109" i="3"/>
  <c r="C98" i="3"/>
  <c r="D98" i="3" s="1"/>
  <c r="E98" i="3" s="1"/>
  <c r="G98" i="3"/>
  <c r="C99" i="3"/>
  <c r="D99" i="3" s="1"/>
  <c r="G99" i="3"/>
  <c r="C100" i="3"/>
  <c r="D100" i="3" s="1"/>
  <c r="G100" i="3"/>
  <c r="C101" i="3"/>
  <c r="D101" i="3"/>
  <c r="E101" i="3" s="1"/>
  <c r="F101" i="3" s="1"/>
  <c r="G101" i="3"/>
  <c r="N98" i="3" s="1"/>
  <c r="C102" i="3"/>
  <c r="D102" i="3" s="1"/>
  <c r="G102" i="3"/>
  <c r="G97" i="3"/>
  <c r="C97" i="3"/>
  <c r="C86" i="3"/>
  <c r="D86" i="3" s="1"/>
  <c r="G86" i="3"/>
  <c r="C87" i="3"/>
  <c r="G87" i="3"/>
  <c r="C88" i="3"/>
  <c r="D88" i="3"/>
  <c r="E88" i="3"/>
  <c r="F88" i="3"/>
  <c r="G88" i="3"/>
  <c r="C89" i="3"/>
  <c r="D89" i="3" s="1"/>
  <c r="G89" i="3"/>
  <c r="C90" i="3"/>
  <c r="D90" i="3" s="1"/>
  <c r="G90" i="3"/>
  <c r="G85" i="3"/>
  <c r="D85" i="3"/>
  <c r="C85" i="3"/>
  <c r="C74" i="3"/>
  <c r="D74" i="3" s="1"/>
  <c r="G74" i="3"/>
  <c r="C75" i="3"/>
  <c r="D75" i="3" s="1"/>
  <c r="G75" i="3"/>
  <c r="C76" i="3"/>
  <c r="D76" i="3" s="1"/>
  <c r="G76" i="3"/>
  <c r="C77" i="3"/>
  <c r="D77" i="3" s="1"/>
  <c r="E77" i="3" s="1"/>
  <c r="F77" i="3" s="1"/>
  <c r="G77" i="3"/>
  <c r="C78" i="3"/>
  <c r="D78" i="3" s="1"/>
  <c r="G78" i="3"/>
  <c r="C79" i="3"/>
  <c r="D79" i="3" s="1"/>
  <c r="G79" i="3"/>
  <c r="C80" i="3"/>
  <c r="D80" i="3" s="1"/>
  <c r="G80" i="3"/>
  <c r="C81" i="3"/>
  <c r="D81" i="3" s="1"/>
  <c r="G81" i="3"/>
  <c r="C82" i="3"/>
  <c r="G82" i="3"/>
  <c r="G73" i="3"/>
  <c r="E73" i="3"/>
  <c r="F73" i="3" s="1"/>
  <c r="D73" i="3"/>
  <c r="C73" i="3"/>
  <c r="J73" i="3" s="1"/>
  <c r="C49" i="3"/>
  <c r="C50" i="3"/>
  <c r="D50" i="3" s="1"/>
  <c r="G50" i="3"/>
  <c r="C51" i="3"/>
  <c r="D51" i="3" s="1"/>
  <c r="G51" i="3"/>
  <c r="C52" i="3"/>
  <c r="D52" i="3" s="1"/>
  <c r="E52" i="3" s="1"/>
  <c r="G52" i="3"/>
  <c r="C53" i="3"/>
  <c r="D53" i="3" s="1"/>
  <c r="G53" i="3"/>
  <c r="C54" i="3"/>
  <c r="D54" i="3" s="1"/>
  <c r="K53" i="3" s="1"/>
  <c r="G54" i="3"/>
  <c r="N53" i="3" s="1"/>
  <c r="C55" i="3"/>
  <c r="D55" i="3" s="1"/>
  <c r="G55" i="3"/>
  <c r="C56" i="3"/>
  <c r="G56" i="3"/>
  <c r="C57" i="3"/>
  <c r="G57" i="3"/>
  <c r="N50" i="3" s="1"/>
  <c r="C58" i="3"/>
  <c r="D58" i="3" s="1"/>
  <c r="G58" i="3"/>
  <c r="N56" i="3" s="1"/>
  <c r="G49" i="3"/>
  <c r="D49" i="3"/>
  <c r="E49" i="3" s="1"/>
  <c r="J52" i="3"/>
  <c r="G26" i="3"/>
  <c r="G27" i="3"/>
  <c r="G28" i="3"/>
  <c r="G29" i="3"/>
  <c r="G30" i="3"/>
  <c r="G31" i="3"/>
  <c r="G32" i="3"/>
  <c r="G33" i="3"/>
  <c r="G34" i="3"/>
  <c r="G25" i="3"/>
  <c r="C26" i="3"/>
  <c r="D26" i="3" s="1"/>
  <c r="E26" i="3" s="1"/>
  <c r="F26" i="3" s="1"/>
  <c r="C25" i="3"/>
  <c r="D25" i="3" s="1"/>
  <c r="E25" i="3" s="1"/>
  <c r="F25" i="3" s="1"/>
  <c r="C27" i="3"/>
  <c r="D27" i="3" s="1"/>
  <c r="E27" i="3" s="1"/>
  <c r="F27" i="3" s="1"/>
  <c r="C28" i="3"/>
  <c r="D28" i="3" s="1"/>
  <c r="E28" i="3" s="1"/>
  <c r="F28" i="3" s="1"/>
  <c r="C29" i="3"/>
  <c r="D29" i="3" s="1"/>
  <c r="E29" i="3" s="1"/>
  <c r="F29" i="3" s="1"/>
  <c r="C30" i="3"/>
  <c r="D30" i="3" s="1"/>
  <c r="E30" i="3" s="1"/>
  <c r="F30" i="3" s="1"/>
  <c r="C31" i="3"/>
  <c r="D31" i="3" s="1"/>
  <c r="E31" i="3" s="1"/>
  <c r="F31" i="3" s="1"/>
  <c r="C32" i="3"/>
  <c r="D32" i="3" s="1"/>
  <c r="E32" i="3" s="1"/>
  <c r="F32" i="3" s="1"/>
  <c r="C33" i="3"/>
  <c r="D33" i="3" s="1"/>
  <c r="E33" i="3" s="1"/>
  <c r="F33" i="3" s="1"/>
  <c r="C34" i="3"/>
  <c r="D34" i="3" s="1"/>
  <c r="E34" i="3" s="1"/>
  <c r="F34" i="3" s="1"/>
  <c r="J21" i="3"/>
  <c r="J20" i="3"/>
  <c r="J19" i="3"/>
  <c r="J18" i="3"/>
  <c r="J17" i="3"/>
  <c r="J16" i="3"/>
  <c r="J15" i="3"/>
  <c r="J14" i="3"/>
  <c r="D21" i="3"/>
  <c r="E21" i="3" s="1"/>
  <c r="D20" i="3"/>
  <c r="E20" i="3" s="1"/>
  <c r="D19" i="3"/>
  <c r="C19" i="3"/>
  <c r="D18" i="3"/>
  <c r="E18" i="3" s="1"/>
  <c r="C18" i="3"/>
  <c r="D17" i="3"/>
  <c r="E17" i="3" s="1"/>
  <c r="F17" i="3" s="1"/>
  <c r="C17" i="3"/>
  <c r="D16" i="3"/>
  <c r="E16" i="3" s="1"/>
  <c r="F16" i="3" s="1"/>
  <c r="C16" i="3"/>
  <c r="D15" i="3"/>
  <c r="E15" i="3" s="1"/>
  <c r="F15" i="3" s="1"/>
  <c r="C15" i="3"/>
  <c r="D14" i="3"/>
  <c r="C21" i="3"/>
  <c r="C20" i="3"/>
  <c r="C14" i="3"/>
  <c r="I166" i="3"/>
  <c r="I165" i="3"/>
  <c r="I164" i="3"/>
  <c r="I163" i="3"/>
  <c r="I162" i="3"/>
  <c r="I161" i="3"/>
  <c r="I160" i="3"/>
  <c r="I159" i="3"/>
  <c r="I158" i="3"/>
  <c r="I157" i="3"/>
  <c r="N149" i="3"/>
  <c r="J111" i="3"/>
  <c r="G106" i="3"/>
  <c r="C106" i="3"/>
  <c r="G105" i="3"/>
  <c r="C105" i="3"/>
  <c r="D105" i="3" s="1"/>
  <c r="G104" i="3"/>
  <c r="C104" i="3"/>
  <c r="G103" i="3"/>
  <c r="C103" i="3"/>
  <c r="D103" i="3" s="1"/>
  <c r="G94" i="3"/>
  <c r="C94" i="3"/>
  <c r="D94" i="3" s="1"/>
  <c r="G93" i="3"/>
  <c r="D93" i="3"/>
  <c r="C93" i="3"/>
  <c r="G92" i="3"/>
  <c r="C92" i="3"/>
  <c r="G91" i="3"/>
  <c r="C91" i="3"/>
  <c r="N75" i="3"/>
  <c r="J75" i="3"/>
  <c r="N74" i="3"/>
  <c r="N62" i="3"/>
  <c r="N55" i="3"/>
  <c r="N54" i="3"/>
  <c r="N52" i="3"/>
  <c r="N51" i="3"/>
  <c r="G46" i="3"/>
  <c r="C46" i="3"/>
  <c r="G45" i="3"/>
  <c r="C45" i="3"/>
  <c r="D45" i="3" s="1"/>
  <c r="G44" i="3"/>
  <c r="C44" i="3"/>
  <c r="G43" i="3"/>
  <c r="C43" i="3"/>
  <c r="G42" i="3"/>
  <c r="C42" i="3"/>
  <c r="G41" i="3"/>
  <c r="C41" i="3"/>
  <c r="D41" i="3" s="1"/>
  <c r="E41" i="3" s="1"/>
  <c r="F41" i="3" s="1"/>
  <c r="G40" i="3"/>
  <c r="C40" i="3"/>
  <c r="D40" i="3" s="1"/>
  <c r="G39" i="3"/>
  <c r="C39" i="3"/>
  <c r="D39" i="3" s="1"/>
  <c r="G38" i="3"/>
  <c r="C38" i="3"/>
  <c r="G37" i="3"/>
  <c r="C37" i="3"/>
  <c r="D37" i="3" s="1"/>
  <c r="E37" i="3" s="1"/>
  <c r="F37" i="3" s="1"/>
  <c r="K13" i="3"/>
  <c r="N76" i="3" l="1"/>
  <c r="E145" i="3"/>
  <c r="F145" i="3"/>
  <c r="E81" i="3"/>
  <c r="F81" i="3" s="1"/>
  <c r="E85" i="3"/>
  <c r="F85" i="3" s="1"/>
  <c r="D97" i="3"/>
  <c r="E97" i="3" s="1"/>
  <c r="D109" i="3"/>
  <c r="E109" i="3" s="1"/>
  <c r="E113" i="3"/>
  <c r="D121" i="3"/>
  <c r="D133" i="3"/>
  <c r="E133" i="3" s="1"/>
  <c r="E19" i="3"/>
  <c r="F19" i="3" s="1"/>
  <c r="G19" i="3" s="1"/>
  <c r="E152" i="3"/>
  <c r="F152" i="3" s="1"/>
  <c r="E147" i="3"/>
  <c r="F147" i="3" s="1"/>
  <c r="E154" i="3"/>
  <c r="F154" i="3" s="1"/>
  <c r="E146" i="3"/>
  <c r="L146" i="3" s="1"/>
  <c r="F150" i="3"/>
  <c r="F153" i="3"/>
  <c r="N145" i="3"/>
  <c r="E153" i="3"/>
  <c r="F151" i="3"/>
  <c r="E148" i="3"/>
  <c r="F148" i="3" s="1"/>
  <c r="E142" i="3"/>
  <c r="F142" i="3" s="1"/>
  <c r="E134" i="3"/>
  <c r="F134" i="3" s="1"/>
  <c r="E135" i="3"/>
  <c r="F135" i="3" s="1"/>
  <c r="E138" i="3"/>
  <c r="F138" i="3" s="1"/>
  <c r="E141" i="3"/>
  <c r="F141" i="3" s="1"/>
  <c r="F139" i="3"/>
  <c r="E136" i="3"/>
  <c r="F136" i="3" s="1"/>
  <c r="F140" i="3"/>
  <c r="E137" i="3"/>
  <c r="F137" i="3" s="1"/>
  <c r="E128" i="3"/>
  <c r="F128" i="3" s="1"/>
  <c r="E124" i="3"/>
  <c r="F124" i="3"/>
  <c r="E127" i="3"/>
  <c r="F127" i="3" s="1"/>
  <c r="E123" i="3"/>
  <c r="F123" i="3" s="1"/>
  <c r="E126" i="3"/>
  <c r="F126" i="3" s="1"/>
  <c r="E129" i="3"/>
  <c r="F129" i="3" s="1"/>
  <c r="E130" i="3"/>
  <c r="L122" i="3" s="1"/>
  <c r="F125" i="3"/>
  <c r="E122" i="3"/>
  <c r="F122" i="3" s="1"/>
  <c r="F113" i="3"/>
  <c r="E118" i="3"/>
  <c r="F118" i="3" s="1"/>
  <c r="E116" i="3"/>
  <c r="F116" i="3" s="1"/>
  <c r="E112" i="3"/>
  <c r="F112" i="3" s="1"/>
  <c r="E115" i="3"/>
  <c r="F115" i="3" s="1"/>
  <c r="E111" i="3"/>
  <c r="F111" i="3" s="1"/>
  <c r="D117" i="3"/>
  <c r="E117" i="3" s="1"/>
  <c r="J110" i="3"/>
  <c r="E114" i="3"/>
  <c r="F114" i="3" s="1"/>
  <c r="E110" i="3"/>
  <c r="F110" i="3" s="1"/>
  <c r="E99" i="3"/>
  <c r="F99" i="3" s="1"/>
  <c r="E102" i="3"/>
  <c r="F102" i="3" s="1"/>
  <c r="E100" i="3"/>
  <c r="F100" i="3" s="1"/>
  <c r="F98" i="3"/>
  <c r="E90" i="3"/>
  <c r="F90" i="3" s="1"/>
  <c r="E86" i="3"/>
  <c r="F86" i="3" s="1"/>
  <c r="D87" i="3"/>
  <c r="E87" i="3" s="1"/>
  <c r="E89" i="3"/>
  <c r="F89" i="3" s="1"/>
  <c r="E80" i="3"/>
  <c r="F80" i="3" s="1"/>
  <c r="F75" i="3"/>
  <c r="E75" i="3"/>
  <c r="E78" i="3"/>
  <c r="F78" i="3" s="1"/>
  <c r="D82" i="3"/>
  <c r="E82" i="3" s="1"/>
  <c r="E76" i="3"/>
  <c r="F76" i="3" s="1"/>
  <c r="E79" i="3"/>
  <c r="F79" i="3" s="1"/>
  <c r="F74" i="3"/>
  <c r="E74" i="3"/>
  <c r="N122" i="3"/>
  <c r="J76" i="3"/>
  <c r="N121" i="3"/>
  <c r="J62" i="3"/>
  <c r="N111" i="3"/>
  <c r="J122" i="3"/>
  <c r="N110" i="3"/>
  <c r="D106" i="3"/>
  <c r="E106" i="3" s="1"/>
  <c r="F106" i="3" s="1"/>
  <c r="F49" i="3"/>
  <c r="J65" i="3"/>
  <c r="N63" i="3"/>
  <c r="N109" i="3"/>
  <c r="N147" i="3"/>
  <c r="J61" i="3"/>
  <c r="N64" i="3"/>
  <c r="K122" i="3"/>
  <c r="N65" i="3"/>
  <c r="N146" i="3"/>
  <c r="E53" i="3"/>
  <c r="F53" i="3" s="1"/>
  <c r="E55" i="3"/>
  <c r="F55" i="3" s="1"/>
  <c r="E50" i="3"/>
  <c r="F50" i="3" s="1"/>
  <c r="D56" i="3"/>
  <c r="E56" i="3" s="1"/>
  <c r="E51" i="3"/>
  <c r="F51" i="3" s="1"/>
  <c r="D57" i="3"/>
  <c r="E57" i="3" s="1"/>
  <c r="F57" i="3" s="1"/>
  <c r="E54" i="3"/>
  <c r="F52" i="3"/>
  <c r="E58" i="3"/>
  <c r="L56" i="3" s="1"/>
  <c r="K56" i="3"/>
  <c r="N49" i="3"/>
  <c r="N61" i="3"/>
  <c r="H17" i="3"/>
  <c r="I17" i="3" s="1"/>
  <c r="H16" i="3"/>
  <c r="K62" i="3"/>
  <c r="J64" i="3"/>
  <c r="D92" i="3"/>
  <c r="E92" i="3" s="1"/>
  <c r="J109" i="3"/>
  <c r="H15" i="3"/>
  <c r="I15" i="3" s="1"/>
  <c r="D43" i="3"/>
  <c r="E43" i="3" s="1"/>
  <c r="F43" i="3" s="1"/>
  <c r="J63" i="3"/>
  <c r="N99" i="3"/>
  <c r="E103" i="3"/>
  <c r="F103" i="3" s="1"/>
  <c r="J49" i="3"/>
  <c r="L61" i="3"/>
  <c r="N73" i="3"/>
  <c r="K111" i="3"/>
  <c r="K61" i="3"/>
  <c r="N97" i="3"/>
  <c r="K64" i="3"/>
  <c r="E93" i="3"/>
  <c r="F93" i="3" s="1"/>
  <c r="E14" i="3"/>
  <c r="F14" i="3" s="1"/>
  <c r="E39" i="3"/>
  <c r="F39" i="3" s="1"/>
  <c r="N85" i="3"/>
  <c r="G17" i="3"/>
  <c r="G16" i="3"/>
  <c r="G15" i="3"/>
  <c r="F18" i="3"/>
  <c r="F21" i="3"/>
  <c r="F20" i="3"/>
  <c r="G13" i="3"/>
  <c r="L13" i="3"/>
  <c r="E40" i="3"/>
  <c r="F40" i="3" s="1"/>
  <c r="K65" i="3"/>
  <c r="D42" i="3"/>
  <c r="E45" i="3"/>
  <c r="F45" i="3" s="1"/>
  <c r="J51" i="3"/>
  <c r="J55" i="3"/>
  <c r="N86" i="3"/>
  <c r="D91" i="3"/>
  <c r="E91" i="3" s="1"/>
  <c r="K149" i="3"/>
  <c r="E42" i="3"/>
  <c r="D44" i="3"/>
  <c r="J50" i="3"/>
  <c r="K52" i="3"/>
  <c r="J54" i="3"/>
  <c r="K55" i="3"/>
  <c r="K74" i="3"/>
  <c r="E44" i="3"/>
  <c r="L52" i="3"/>
  <c r="D38" i="3"/>
  <c r="E38" i="3" s="1"/>
  <c r="D46" i="3"/>
  <c r="E46" i="3" s="1"/>
  <c r="J53" i="3"/>
  <c r="J85" i="3"/>
  <c r="J98" i="3"/>
  <c r="J74" i="3"/>
  <c r="J56" i="3"/>
  <c r="J86" i="3"/>
  <c r="J97" i="3"/>
  <c r="J99" i="3"/>
  <c r="E105" i="3"/>
  <c r="F105" i="3" s="1"/>
  <c r="J121" i="3"/>
  <c r="E94" i="3"/>
  <c r="F94" i="3" s="1"/>
  <c r="D104" i="3"/>
  <c r="E104" i="3" s="1"/>
  <c r="J145" i="3"/>
  <c r="J146" i="3"/>
  <c r="J147" i="3"/>
  <c r="J148" i="3"/>
  <c r="J149" i="3"/>
  <c r="K148" i="3"/>
  <c r="F97" i="3" l="1"/>
  <c r="M99" i="3" s="1"/>
  <c r="F130" i="3"/>
  <c r="M122" i="3" s="1"/>
  <c r="P122" i="3" s="1"/>
  <c r="S122" i="3" s="1"/>
  <c r="E121" i="3"/>
  <c r="F121" i="3" s="1"/>
  <c r="F133" i="3"/>
  <c r="F146" i="3"/>
  <c r="F109" i="3"/>
  <c r="H19" i="3"/>
  <c r="I19" i="3" s="1"/>
  <c r="K145" i="3"/>
  <c r="F117" i="3"/>
  <c r="M110" i="3" s="1"/>
  <c r="K110" i="3"/>
  <c r="K109" i="3"/>
  <c r="F87" i="3"/>
  <c r="F82" i="3"/>
  <c r="L65" i="3"/>
  <c r="M65" i="3"/>
  <c r="P65" i="3" s="1"/>
  <c r="T65" i="3" s="1"/>
  <c r="F54" i="3"/>
  <c r="M53" i="3" s="1"/>
  <c r="L53" i="3"/>
  <c r="K99" i="3"/>
  <c r="F91" i="3"/>
  <c r="L110" i="3"/>
  <c r="F58" i="3"/>
  <c r="M56" i="3" s="1"/>
  <c r="P56" i="3" s="1"/>
  <c r="F56" i="3"/>
  <c r="L62" i="3"/>
  <c r="M61" i="3"/>
  <c r="P61" i="3" s="1"/>
  <c r="K17" i="3"/>
  <c r="M17" i="3" s="1"/>
  <c r="I16" i="3"/>
  <c r="K16" i="3" s="1"/>
  <c r="H21" i="3"/>
  <c r="I21" i="3" s="1"/>
  <c r="L17" i="3"/>
  <c r="H14" i="3"/>
  <c r="I14" i="3" s="1"/>
  <c r="G14" i="3"/>
  <c r="F46" i="3"/>
  <c r="F44" i="3"/>
  <c r="M62" i="3"/>
  <c r="F92" i="3"/>
  <c r="L147" i="3"/>
  <c r="F38" i="3"/>
  <c r="K63" i="3"/>
  <c r="F42" i="3"/>
  <c r="L63" i="3"/>
  <c r="H18" i="3"/>
  <c r="P135" i="3"/>
  <c r="M135" i="3" s="1"/>
  <c r="P133" i="3"/>
  <c r="M133" i="3" s="1"/>
  <c r="M52" i="3"/>
  <c r="P52" i="3" s="1"/>
  <c r="T52" i="3" s="1"/>
  <c r="L55" i="3"/>
  <c r="H20" i="3"/>
  <c r="I20" i="3" s="1"/>
  <c r="G20" i="3"/>
  <c r="K15" i="3"/>
  <c r="G21" i="3"/>
  <c r="G18" i="3"/>
  <c r="L73" i="3"/>
  <c r="K86" i="3"/>
  <c r="L86" i="3"/>
  <c r="K76" i="3"/>
  <c r="L76" i="3"/>
  <c r="L99" i="3"/>
  <c r="K54" i="3"/>
  <c r="L54" i="3"/>
  <c r="L148" i="3"/>
  <c r="M50" i="3"/>
  <c r="L149" i="3"/>
  <c r="L50" i="3"/>
  <c r="K75" i="3"/>
  <c r="L75" i="3"/>
  <c r="K49" i="3"/>
  <c r="L49" i="3"/>
  <c r="F104" i="3"/>
  <c r="L111" i="3"/>
  <c r="M149" i="3"/>
  <c r="K73" i="3"/>
  <c r="K51" i="3"/>
  <c r="L51" i="3"/>
  <c r="M148" i="3"/>
  <c r="K121" i="3"/>
  <c r="K97" i="3"/>
  <c r="K98" i="3"/>
  <c r="M111" i="3"/>
  <c r="K50" i="3"/>
  <c r="K147" i="3"/>
  <c r="P134" i="3"/>
  <c r="L134" i="3" s="1"/>
  <c r="M147" i="3"/>
  <c r="P136" i="3"/>
  <c r="L136" i="3" s="1"/>
  <c r="L74" i="3"/>
  <c r="K146" i="3"/>
  <c r="L121" i="3"/>
  <c r="K85" i="3"/>
  <c r="L85" i="3"/>
  <c r="M54" i="3"/>
  <c r="K19" i="3" l="1"/>
  <c r="L145" i="3"/>
  <c r="M109" i="3"/>
  <c r="P99" i="3"/>
  <c r="P62" i="3"/>
  <c r="M63" i="3"/>
  <c r="P63" i="3" s="1"/>
  <c r="R63" i="3" s="1"/>
  <c r="M146" i="3"/>
  <c r="P146" i="3" s="1"/>
  <c r="M121" i="3"/>
  <c r="P121" i="3" s="1"/>
  <c r="R121" i="3" s="1"/>
  <c r="L109" i="3"/>
  <c r="P147" i="3"/>
  <c r="U147" i="3" s="1"/>
  <c r="M55" i="3"/>
  <c r="P54" i="3"/>
  <c r="R54" i="3" s="1"/>
  <c r="M16" i="3"/>
  <c r="L16" i="3"/>
  <c r="I18" i="3"/>
  <c r="K18" i="3" s="1"/>
  <c r="K21" i="3"/>
  <c r="L21" i="3" s="1"/>
  <c r="M21" i="3"/>
  <c r="L19" i="3"/>
  <c r="M19" i="3"/>
  <c r="L15" i="3"/>
  <c r="M15" i="3"/>
  <c r="T62" i="3"/>
  <c r="S62" i="3"/>
  <c r="M64" i="3"/>
  <c r="L64" i="3"/>
  <c r="M86" i="3"/>
  <c r="P86" i="3" s="1"/>
  <c r="R65" i="3"/>
  <c r="P148" i="3"/>
  <c r="U148" i="3" s="1"/>
  <c r="N135" i="3"/>
  <c r="L135" i="3"/>
  <c r="K135" i="3"/>
  <c r="J135" i="3"/>
  <c r="K20" i="3"/>
  <c r="M20" i="3" s="1"/>
  <c r="U99" i="3"/>
  <c r="R99" i="3"/>
  <c r="Q99" i="3"/>
  <c r="P50" i="3"/>
  <c r="T50" i="3" s="1"/>
  <c r="M85" i="3"/>
  <c r="M134" i="3"/>
  <c r="M136" i="3"/>
  <c r="Q62" i="3"/>
  <c r="R62" i="3"/>
  <c r="U62" i="3"/>
  <c r="M76" i="3"/>
  <c r="P76" i="3" s="1"/>
  <c r="R76" i="3" s="1"/>
  <c r="M75" i="3"/>
  <c r="P75" i="3" s="1"/>
  <c r="R122" i="3"/>
  <c r="T122" i="3"/>
  <c r="U122" i="3"/>
  <c r="Q122" i="3"/>
  <c r="R56" i="3"/>
  <c r="S56" i="3"/>
  <c r="U56" i="3"/>
  <c r="M74" i="3"/>
  <c r="P74" i="3" s="1"/>
  <c r="S99" i="3"/>
  <c r="M51" i="3"/>
  <c r="Q65" i="3"/>
  <c r="U65" i="3"/>
  <c r="S65" i="3"/>
  <c r="N134" i="3"/>
  <c r="J134" i="3"/>
  <c r="K134" i="3"/>
  <c r="U61" i="3"/>
  <c r="S61" i="3"/>
  <c r="R61" i="3"/>
  <c r="Q61" i="3"/>
  <c r="Q56" i="3"/>
  <c r="T56" i="3"/>
  <c r="Q52" i="3"/>
  <c r="U52" i="3"/>
  <c r="L98" i="3"/>
  <c r="M98" i="3"/>
  <c r="S52" i="3"/>
  <c r="K133" i="3"/>
  <c r="T99" i="3"/>
  <c r="L133" i="3"/>
  <c r="P111" i="3"/>
  <c r="P53" i="3"/>
  <c r="T53" i="3" s="1"/>
  <c r="T61" i="3"/>
  <c r="R52" i="3"/>
  <c r="M73" i="3"/>
  <c r="P110" i="3"/>
  <c r="T110" i="3" s="1"/>
  <c r="N133" i="3"/>
  <c r="J133" i="3"/>
  <c r="N136" i="3"/>
  <c r="J136" i="3"/>
  <c r="K136" i="3"/>
  <c r="P149" i="3"/>
  <c r="S149" i="3" s="1"/>
  <c r="L97" i="3"/>
  <c r="M97" i="3"/>
  <c r="M145" i="3"/>
  <c r="M49" i="3"/>
  <c r="P49" i="3" s="1"/>
  <c r="S54" i="3" l="1"/>
  <c r="S147" i="3"/>
  <c r="Q121" i="3"/>
  <c r="S121" i="3"/>
  <c r="T121" i="3"/>
  <c r="U121" i="3"/>
  <c r="P109" i="3"/>
  <c r="R109" i="3" s="1"/>
  <c r="R147" i="3"/>
  <c r="T149" i="3"/>
  <c r="T54" i="3"/>
  <c r="R148" i="3"/>
  <c r="Q54" i="3"/>
  <c r="T147" i="3"/>
  <c r="S76" i="3"/>
  <c r="Q147" i="3"/>
  <c r="U54" i="3"/>
  <c r="R50" i="3"/>
  <c r="P55" i="3"/>
  <c r="S55" i="3" s="1"/>
  <c r="L18" i="3"/>
  <c r="M18" i="3"/>
  <c r="L20" i="3"/>
  <c r="P64" i="3"/>
  <c r="Q148" i="3"/>
  <c r="K14" i="3"/>
  <c r="T148" i="3"/>
  <c r="S148" i="3"/>
  <c r="Q63" i="3"/>
  <c r="U63" i="3"/>
  <c r="S63" i="3"/>
  <c r="T63" i="3"/>
  <c r="U49" i="3"/>
  <c r="Q49" i="3"/>
  <c r="R49" i="3"/>
  <c r="S49" i="3"/>
  <c r="Q75" i="3"/>
  <c r="U75" i="3"/>
  <c r="S75" i="3"/>
  <c r="R75" i="3"/>
  <c r="U74" i="3"/>
  <c r="R74" i="3"/>
  <c r="Q74" i="3"/>
  <c r="S74" i="3"/>
  <c r="U109" i="3"/>
  <c r="U50" i="3"/>
  <c r="Q50" i="3"/>
  <c r="R111" i="3"/>
  <c r="U111" i="3"/>
  <c r="Q111" i="3"/>
  <c r="Q86" i="3"/>
  <c r="U86" i="3"/>
  <c r="U146" i="3"/>
  <c r="S146" i="3"/>
  <c r="Q146" i="3"/>
  <c r="T146" i="3"/>
  <c r="T111" i="3"/>
  <c r="S86" i="3"/>
  <c r="T49" i="3"/>
  <c r="P97" i="3"/>
  <c r="T97" i="3" s="1"/>
  <c r="Q76" i="3"/>
  <c r="U76" i="3"/>
  <c r="U53" i="3"/>
  <c r="R53" i="3"/>
  <c r="Q53" i="3"/>
  <c r="S53" i="3"/>
  <c r="R86" i="3"/>
  <c r="T76" i="3"/>
  <c r="P85" i="3"/>
  <c r="T85" i="3" s="1"/>
  <c r="T75" i="3"/>
  <c r="P145" i="3"/>
  <c r="T86" i="3"/>
  <c r="P73" i="3"/>
  <c r="T73" i="3" s="1"/>
  <c r="S50" i="3"/>
  <c r="T74" i="3"/>
  <c r="P51" i="3"/>
  <c r="T51" i="3" s="1"/>
  <c r="U149" i="3"/>
  <c r="Q149" i="3"/>
  <c r="R149" i="3"/>
  <c r="U110" i="3"/>
  <c r="Q110" i="3"/>
  <c r="R110" i="3"/>
  <c r="S110" i="3"/>
  <c r="S111" i="3"/>
  <c r="P98" i="3"/>
  <c r="T98" i="3" s="1"/>
  <c r="R146" i="3"/>
  <c r="S109" i="3" l="1"/>
  <c r="Q109" i="3"/>
  <c r="T109" i="3"/>
  <c r="S98" i="3"/>
  <c r="R55" i="3"/>
  <c r="Q55" i="3"/>
  <c r="U55" i="3"/>
  <c r="T55" i="3"/>
  <c r="L14" i="3"/>
  <c r="M14" i="3"/>
  <c r="R64" i="3"/>
  <c r="Q64" i="3"/>
  <c r="U64" i="3"/>
  <c r="S64" i="3"/>
  <c r="T64" i="3"/>
  <c r="U51" i="3"/>
  <c r="Q51" i="3"/>
  <c r="S51" i="3"/>
  <c r="R51" i="3"/>
  <c r="U98" i="3"/>
  <c r="Q98" i="3"/>
  <c r="R98" i="3"/>
  <c r="U145" i="3"/>
  <c r="Q145" i="3"/>
  <c r="R145" i="3"/>
  <c r="S145" i="3"/>
  <c r="T145" i="3"/>
  <c r="U85" i="3"/>
  <c r="Q85" i="3"/>
  <c r="R85" i="3"/>
  <c r="S85" i="3"/>
  <c r="U97" i="3"/>
  <c r="Q97" i="3"/>
  <c r="R97" i="3"/>
  <c r="S97" i="3"/>
  <c r="Q73" i="3"/>
  <c r="U73" i="3"/>
  <c r="R73" i="3"/>
  <c r="S73" i="3"/>
</calcChain>
</file>

<file path=xl/sharedStrings.xml><?xml version="1.0" encoding="utf-8"?>
<sst xmlns="http://schemas.openxmlformats.org/spreadsheetml/2006/main" count="2085" uniqueCount="1013">
  <si>
    <t>Họ và tên</t>
  </si>
  <si>
    <t>Lớp</t>
  </si>
  <si>
    <t>Số báo danh</t>
  </si>
  <si>
    <t>Âu Khả Ái</t>
  </si>
  <si>
    <t>46000001</t>
  </si>
  <si>
    <t>Lý Hoài An</t>
  </si>
  <si>
    <t>46000003</t>
  </si>
  <si>
    <t>7</t>
  </si>
  <si>
    <t>Nguyễn Thị Khánh An</t>
  </si>
  <si>
    <t>46000004</t>
  </si>
  <si>
    <t>Nguyễn Thị Thúy An</t>
  </si>
  <si>
    <t>46000002</t>
  </si>
  <si>
    <t>Bùi Tuấn Anh</t>
  </si>
  <si>
    <t>46000019</t>
  </si>
  <si>
    <t>Lê Hoàng Minh Anh</t>
  </si>
  <si>
    <t>46000012</t>
  </si>
  <si>
    <t>9</t>
  </si>
  <si>
    <t>Lê Quỳnh Anh</t>
  </si>
  <si>
    <t>46000015</t>
  </si>
  <si>
    <t>8</t>
  </si>
  <si>
    <t>Ngô Thị Mai Anh</t>
  </si>
  <si>
    <t>46000013</t>
  </si>
  <si>
    <t>Ngô Trần Tuấn Anh</t>
  </si>
  <si>
    <t>46000005</t>
  </si>
  <si>
    <t>Nguyễn Hoàng Anh</t>
  </si>
  <si>
    <t>46000006</t>
  </si>
  <si>
    <t>Nguyễn Hoàng Ngọc Anh</t>
  </si>
  <si>
    <t>46000010</t>
  </si>
  <si>
    <t>Nguyễn Hoàng Vân Anh</t>
  </si>
  <si>
    <t>46000009</t>
  </si>
  <si>
    <t>Nguyễn Ngọc Lan Anh</t>
  </si>
  <si>
    <t>46000007</t>
  </si>
  <si>
    <t>Nguyễn Ngọc Quỳnh Anh</t>
  </si>
  <si>
    <t>46000017</t>
  </si>
  <si>
    <t>Nguyễn Phúc Tuấn Anh</t>
  </si>
  <si>
    <t>46000011</t>
  </si>
  <si>
    <t>Nguyễn Thụy Quỳnh Anh</t>
  </si>
  <si>
    <t>46000014</t>
  </si>
  <si>
    <t>Phạm Hoàng Anh</t>
  </si>
  <si>
    <t>46000008</t>
  </si>
  <si>
    <t>6</t>
  </si>
  <si>
    <t>Trần Ngọc Mỹ Anh</t>
  </si>
  <si>
    <t>46000018</t>
  </si>
  <si>
    <t>Trần Thị Hồng Anh</t>
  </si>
  <si>
    <t>46000016</t>
  </si>
  <si>
    <t>Đặng Thái Bảo</t>
  </si>
  <si>
    <t>46000025</t>
  </si>
  <si>
    <t>Nguyễn Đình Bảo</t>
  </si>
  <si>
    <t>46000023</t>
  </si>
  <si>
    <t>46000026</t>
  </si>
  <si>
    <t>Nguyễn Huỳnh Quốc Bảo</t>
  </si>
  <si>
    <t>46000024</t>
  </si>
  <si>
    <t>Trần Gia Bảo</t>
  </si>
  <si>
    <t>46000022</t>
  </si>
  <si>
    <t>Hà Tuyết Băng</t>
  </si>
  <si>
    <t>46000020</t>
  </si>
  <si>
    <t>Phạm Lê Duy Bằng</t>
  </si>
  <si>
    <t>46000021</t>
  </si>
  <si>
    <t>Huỳnh Lê Kim Bình</t>
  </si>
  <si>
    <t>46000030</t>
  </si>
  <si>
    <t>Mai Thanh Bình</t>
  </si>
  <si>
    <t>46000027</t>
  </si>
  <si>
    <t>Nguyễn Thanh Bình</t>
  </si>
  <si>
    <t>46000028</t>
  </si>
  <si>
    <t>Trần Quyên Bình</t>
  </si>
  <si>
    <t>46000029</t>
  </si>
  <si>
    <t>Lê Ngọc Mai Ca</t>
  </si>
  <si>
    <t>46000031</t>
  </si>
  <si>
    <t>Âu Ngọc Minh Châu</t>
  </si>
  <si>
    <t>46000032</t>
  </si>
  <si>
    <t>Lê Thị Ngọc Châu</t>
  </si>
  <si>
    <t>46000033</t>
  </si>
  <si>
    <t>Lê Trường Chiến</t>
  </si>
  <si>
    <t>46000034</t>
  </si>
  <si>
    <t>Trần Thành Công</t>
  </si>
  <si>
    <t>46000035</t>
  </si>
  <si>
    <t>Huỳnh Thị Kim Cương</t>
  </si>
  <si>
    <t>46000036</t>
  </si>
  <si>
    <t>46000037</t>
  </si>
  <si>
    <t>Đinh Nguyễn Thành Danh</t>
  </si>
  <si>
    <t>46000040</t>
  </si>
  <si>
    <t>Trần Phú Danh</t>
  </si>
  <si>
    <t>46000041</t>
  </si>
  <si>
    <t>Huỳnh Thị Ngọc Diểm</t>
  </si>
  <si>
    <t>46000054</t>
  </si>
  <si>
    <t>Nguyễn Trần Ngọc Diễm</t>
  </si>
  <si>
    <t>46000053</t>
  </si>
  <si>
    <t>Phạm Minh Dũng</t>
  </si>
  <si>
    <t>46000058</t>
  </si>
  <si>
    <t>Phạm Ngô Tuấn Dũng</t>
  </si>
  <si>
    <t>46000059</t>
  </si>
  <si>
    <t>Trương Nguyễn Mai Dung</t>
  </si>
  <si>
    <t>46000057</t>
  </si>
  <si>
    <t>Diệp Hoàng Duy</t>
  </si>
  <si>
    <t>46000065</t>
  </si>
  <si>
    <t>Điền Nhật Duy</t>
  </si>
  <si>
    <t>46000063</t>
  </si>
  <si>
    <t>Lê Hoàng Duy</t>
  </si>
  <si>
    <t>46000066</t>
  </si>
  <si>
    <t>Trần Khánh Duy</t>
  </si>
  <si>
    <t>46000064</t>
  </si>
  <si>
    <t>Kiều Thị Mỹ Duyên</t>
  </si>
  <si>
    <t>46000067</t>
  </si>
  <si>
    <t>Nguyễn Ngọc Mỹ Duyên</t>
  </si>
  <si>
    <t>46000069</t>
  </si>
  <si>
    <t>Võ Mai Khánh Duyên</t>
  </si>
  <si>
    <t>46000068</t>
  </si>
  <si>
    <t>Nguyễn Ngọc Ánh Dương</t>
  </si>
  <si>
    <t>46000060</t>
  </si>
  <si>
    <t>Nguyễn Võ Duy Dương</t>
  </si>
  <si>
    <t>46000061</t>
  </si>
  <si>
    <t>Võ Thị Thuỳ Dương</t>
  </si>
  <si>
    <t>46000062</t>
  </si>
  <si>
    <t>Quách Bảo Đại</t>
  </si>
  <si>
    <t>46000038</t>
  </si>
  <si>
    <t>Nguyễn Ngọc Linh Đan</t>
  </si>
  <si>
    <t>46000039</t>
  </si>
  <si>
    <t>Đoàn Lê Quốc Đạt</t>
  </si>
  <si>
    <t>46000045</t>
  </si>
  <si>
    <t>Lâm Thành Đạt</t>
  </si>
  <si>
    <t>46000051</t>
  </si>
  <si>
    <t>Lê Phát Đạt</t>
  </si>
  <si>
    <t>46000047</t>
  </si>
  <si>
    <t>Lý Thành Đạt</t>
  </si>
  <si>
    <t>46000048</t>
  </si>
  <si>
    <t>Nguyễn Thành Đạt</t>
  </si>
  <si>
    <t>46000042</t>
  </si>
  <si>
    <t>Nguyễn Văn Tiến Đạt</t>
  </si>
  <si>
    <t>46000043</t>
  </si>
  <si>
    <t>Phạm Quốc Đạt</t>
  </si>
  <si>
    <t>46000046</t>
  </si>
  <si>
    <t>Phạm Tấn Đạt</t>
  </si>
  <si>
    <t>46000049</t>
  </si>
  <si>
    <t>Trần Tấn Đạt</t>
  </si>
  <si>
    <t>46000050</t>
  </si>
  <si>
    <t>Võ Thành Đạt</t>
  </si>
  <si>
    <t>46000044</t>
  </si>
  <si>
    <t>46000052</t>
  </si>
  <si>
    <t>Thái Vương Hoàng Định</t>
  </si>
  <si>
    <t>46000055</t>
  </si>
  <si>
    <t>Võ Hữu Đức</t>
  </si>
  <si>
    <t>46000056</t>
  </si>
  <si>
    <t>Dương Thị Hồng Gấm</t>
  </si>
  <si>
    <t>46000070</t>
  </si>
  <si>
    <t>Lê Thị Ngọc Giàu</t>
  </si>
  <si>
    <t>46000071</t>
  </si>
  <si>
    <t>Lê Thị Út Giàu</t>
  </si>
  <si>
    <t>46000072</t>
  </si>
  <si>
    <t>Nguyễn Thị Ngọc Giàu</t>
  </si>
  <si>
    <t>46000073</t>
  </si>
  <si>
    <t>Nguyễn Thái Ngọc Hà</t>
  </si>
  <si>
    <t>46000074</t>
  </si>
  <si>
    <t>Võ Thị Ngọc Hà</t>
  </si>
  <si>
    <t>46000075</t>
  </si>
  <si>
    <t>Đoàn Long Hải</t>
  </si>
  <si>
    <t>46000076</t>
  </si>
  <si>
    <t>Lê Trọng Hải</t>
  </si>
  <si>
    <t>46000078</t>
  </si>
  <si>
    <t>Trương Quốc Hải</t>
  </si>
  <si>
    <t>46000077</t>
  </si>
  <si>
    <t>Nguyễn Kim Hạnh</t>
  </si>
  <si>
    <t>46000089</t>
  </si>
  <si>
    <t>Lê Mỹ Hảo</t>
  </si>
  <si>
    <t>46000093</t>
  </si>
  <si>
    <t>Nguyễn Nhật Hào</t>
  </si>
  <si>
    <t>46000090</t>
  </si>
  <si>
    <t>Nguyễn Thanh Hào</t>
  </si>
  <si>
    <t>46000092</t>
  </si>
  <si>
    <t>Võ Tấn Hào</t>
  </si>
  <si>
    <t>46000091</t>
  </si>
  <si>
    <t>Trần Ngọc Minh Hằng</t>
  </si>
  <si>
    <t>46000087</t>
  </si>
  <si>
    <t>Trần Thị Thúy Hằng</t>
  </si>
  <si>
    <t>46000088</t>
  </si>
  <si>
    <t>Cao Gia Hân</t>
  </si>
  <si>
    <t>46000080</t>
  </si>
  <si>
    <t>Hồ Ngọc Hân</t>
  </si>
  <si>
    <t>46000079</t>
  </si>
  <si>
    <t>Huỳnh Gia Hân</t>
  </si>
  <si>
    <t>46000083</t>
  </si>
  <si>
    <t>Lương Gia Hân</t>
  </si>
  <si>
    <t>46000081</t>
  </si>
  <si>
    <t>Nguyễn Huỳnh Bảo Hân</t>
  </si>
  <si>
    <t>46000085</t>
  </si>
  <si>
    <t>Nguyễn Huỳnh Gia Hân</t>
  </si>
  <si>
    <t>46000084</t>
  </si>
  <si>
    <t>Nguyễn Thị Ngọc Hân</t>
  </si>
  <si>
    <t>46000082</t>
  </si>
  <si>
    <t>Phạm Ngọc Bảo Hân</t>
  </si>
  <si>
    <t>46000086</t>
  </si>
  <si>
    <t>Nguyễn Phúc Hậu</t>
  </si>
  <si>
    <t>46000095</t>
  </si>
  <si>
    <t>Võ Hoàng Phúc Hậu</t>
  </si>
  <si>
    <t>46000094</t>
  </si>
  <si>
    <t>Đoàn Thị Thu Hên</t>
  </si>
  <si>
    <t>46000096</t>
  </si>
  <si>
    <t>Nguyễn Thị Thanh Hiền</t>
  </si>
  <si>
    <t>46000098</t>
  </si>
  <si>
    <t>Phạm Thị Thu Hiền</t>
  </si>
  <si>
    <t>46000097</t>
  </si>
  <si>
    <t>Hồ Dương Trung Hiếu</t>
  </si>
  <si>
    <t>46000100</t>
  </si>
  <si>
    <t>Nguyễn Trung Hiếu</t>
  </si>
  <si>
    <t>46000099</t>
  </si>
  <si>
    <t>Võ Minh Hiếu</t>
  </si>
  <si>
    <t>46000101</t>
  </si>
  <si>
    <t>Hồ Thị Ngọc Hoa</t>
  </si>
  <si>
    <t>46000102</t>
  </si>
  <si>
    <t>Nguyễn Trương Tuyết Hoa</t>
  </si>
  <si>
    <t>46000103</t>
  </si>
  <si>
    <t>Trần Tấn Hoài</t>
  </si>
  <si>
    <t>46000104</t>
  </si>
  <si>
    <t>Lê Gia Huy</t>
  </si>
  <si>
    <t>46000117</t>
  </si>
  <si>
    <t>Lưu Quang Huy</t>
  </si>
  <si>
    <t>46000118</t>
  </si>
  <si>
    <t>Nguyễn Đỗ Hoàng Huy</t>
  </si>
  <si>
    <t>46000116</t>
  </si>
  <si>
    <t>Nguyễn Gia Huy</t>
  </si>
  <si>
    <t>46000115</t>
  </si>
  <si>
    <t>46000123</t>
  </si>
  <si>
    <t>Nguyễn Huỳnh Gia Huy</t>
  </si>
  <si>
    <t>46000119</t>
  </si>
  <si>
    <t>Nguyễn Quốc Huy</t>
  </si>
  <si>
    <t>46000112</t>
  </si>
  <si>
    <t>Phạm Trần Quốc Huy</t>
  </si>
  <si>
    <t>46000113</t>
  </si>
  <si>
    <t>Phạm Tuấn Huy</t>
  </si>
  <si>
    <t>46000121</t>
  </si>
  <si>
    <t>Trần Đoàn Quốc Huy</t>
  </si>
  <si>
    <t>46000114</t>
  </si>
  <si>
    <t>Võ Quốc Huy</t>
  </si>
  <si>
    <t>46000122</t>
  </si>
  <si>
    <t>Võ Trần Nhật Huy</t>
  </si>
  <si>
    <t>46000120</t>
  </si>
  <si>
    <t>Lê Thị Mỹ Huyền</t>
  </si>
  <si>
    <t>46000124</t>
  </si>
  <si>
    <t>Nguyễn Ngọc Bích Huyền</t>
  </si>
  <si>
    <t>46000125</t>
  </si>
  <si>
    <t>Lê Nguyễn Trúc Huỳnh</t>
  </si>
  <si>
    <t>46000127</t>
  </si>
  <si>
    <t>Nguyễn Võ Phương Huỳnh</t>
  </si>
  <si>
    <t>46000126</t>
  </si>
  <si>
    <t>Dương Gia Hưng</t>
  </si>
  <si>
    <t>46000105</t>
  </si>
  <si>
    <t>Phạm Khánh Hưng</t>
  </si>
  <si>
    <t>46000106</t>
  </si>
  <si>
    <t>Văn Tuấn Hưng</t>
  </si>
  <si>
    <t>46000107</t>
  </si>
  <si>
    <t>Hồ Thị Quỳnh Hương</t>
  </si>
  <si>
    <t>46000109</t>
  </si>
  <si>
    <t>Huỳnh Thị Yến Hương</t>
  </si>
  <si>
    <t>46000111</t>
  </si>
  <si>
    <t>Nguyễn Thị Quỳnh Hương</t>
  </si>
  <si>
    <t>46000110</t>
  </si>
  <si>
    <t>Phạm Minh Hương</t>
  </si>
  <si>
    <t>46000108</t>
  </si>
  <si>
    <t>Trần Iêu Jin</t>
  </si>
  <si>
    <t>46000128</t>
  </si>
  <si>
    <t>Đỗ Mạnh Kha</t>
  </si>
  <si>
    <t>46000129</t>
  </si>
  <si>
    <t>Huỳnh Thanh Khá</t>
  </si>
  <si>
    <t>46000130</t>
  </si>
  <si>
    <t>Đỗ Khang</t>
  </si>
  <si>
    <t>46000135</t>
  </si>
  <si>
    <t>Lê Trần Nguyên Khang</t>
  </si>
  <si>
    <t>46000131</t>
  </si>
  <si>
    <t>Nguyễn Duy Khang</t>
  </si>
  <si>
    <t>46000132</t>
  </si>
  <si>
    <t>46000133</t>
  </si>
  <si>
    <t>Nguyễn Đăng Khang</t>
  </si>
  <si>
    <t>46000137</t>
  </si>
  <si>
    <t>Nguyễn Quách Tấn Khang</t>
  </si>
  <si>
    <t>46000134</t>
  </si>
  <si>
    <t>Phạm Dương Bảo Khang</t>
  </si>
  <si>
    <t>46000136</t>
  </si>
  <si>
    <t>Võ Quang Khang</t>
  </si>
  <si>
    <t>46000138</t>
  </si>
  <si>
    <t>Trần Duy Khanh</t>
  </si>
  <si>
    <t>46000139</t>
  </si>
  <si>
    <t>Huỳnh Anh Khoa</t>
  </si>
  <si>
    <t>46000144</t>
  </si>
  <si>
    <t>Lê Anh Khoa</t>
  </si>
  <si>
    <t>46000141</t>
  </si>
  <si>
    <t>Nguyễn Đăng Khoa</t>
  </si>
  <si>
    <t>46000140</t>
  </si>
  <si>
    <t>Nguyễn Tấn Khoa</t>
  </si>
  <si>
    <t>46000142</t>
  </si>
  <si>
    <t>Trần Đăng Khoa</t>
  </si>
  <si>
    <t>46000143</t>
  </si>
  <si>
    <t>Lương Minh Khôi</t>
  </si>
  <si>
    <t>46000146</t>
  </si>
  <si>
    <t>Trương Hoàng Khôi</t>
  </si>
  <si>
    <t>46000145</t>
  </si>
  <si>
    <t>Đặng Anh Kiệt</t>
  </si>
  <si>
    <t>46000147</t>
  </si>
  <si>
    <t>Nguyễn Quốc Kiệt</t>
  </si>
  <si>
    <t>46000148</t>
  </si>
  <si>
    <t>Trần Thị Thúy Kiều</t>
  </si>
  <si>
    <t>46000149</t>
  </si>
  <si>
    <t>Bạch Mỹ Kim</t>
  </si>
  <si>
    <t>46000151</t>
  </si>
  <si>
    <t>Nguyễn Mộng Thiên Kim</t>
  </si>
  <si>
    <t>46000150</t>
  </si>
  <si>
    <t>Trần Thị Thanh Lam</t>
  </si>
  <si>
    <t>46000152</t>
  </si>
  <si>
    <t>Lê Kim Lân</t>
  </si>
  <si>
    <t>46000153</t>
  </si>
  <si>
    <t>Nguyễn Thanh Liêm</t>
  </si>
  <si>
    <t>46000154</t>
  </si>
  <si>
    <t>Võ Khả Liêm</t>
  </si>
  <si>
    <t>46000155</t>
  </si>
  <si>
    <t>Đào Khánh Linh</t>
  </si>
  <si>
    <t>46000161</t>
  </si>
  <si>
    <t>Huỳnh Trúc Linh</t>
  </si>
  <si>
    <t>46000162</t>
  </si>
  <si>
    <t>Khưu Lâm Khánh Linh</t>
  </si>
  <si>
    <t>46000158</t>
  </si>
  <si>
    <t>Nguyễn Thị Giao Linh</t>
  </si>
  <si>
    <t>46000163</t>
  </si>
  <si>
    <t>Nguyễn Thị Yến Linh</t>
  </si>
  <si>
    <t>46000160</t>
  </si>
  <si>
    <t>Nguyễn Trọng Linh</t>
  </si>
  <si>
    <t>46000156</t>
  </si>
  <si>
    <t>Trần Vũ Linh</t>
  </si>
  <si>
    <t>46000159</t>
  </si>
  <si>
    <t>Võ Trần Mỹ Linh</t>
  </si>
  <si>
    <t>46000157</t>
  </si>
  <si>
    <t>Lại Thành Long</t>
  </si>
  <si>
    <t>46000167</t>
  </si>
  <si>
    <t>Mai Phước Lộc</t>
  </si>
  <si>
    <t>46000164</t>
  </si>
  <si>
    <t>Lê Hữu Lợi</t>
  </si>
  <si>
    <t>46000165</t>
  </si>
  <si>
    <t>Nguyễn Thành Lợi</t>
  </si>
  <si>
    <t>46000166</t>
  </si>
  <si>
    <t>Quách Hải Lý</t>
  </si>
  <si>
    <t>46000168</t>
  </si>
  <si>
    <t>Nguyễn Đặng Ngọc Mai</t>
  </si>
  <si>
    <t>46000171</t>
  </si>
  <si>
    <t>Nguyễn Thị Ngọc Mai</t>
  </si>
  <si>
    <t>46000169</t>
  </si>
  <si>
    <t>Phạm Thị Xuân Mai</t>
  </si>
  <si>
    <t>46000170</t>
  </si>
  <si>
    <t>Phạm Thị Triệu Mẫn</t>
  </si>
  <si>
    <t>46000172</t>
  </si>
  <si>
    <t>Nguyễn Kiều My</t>
  </si>
  <si>
    <t>46000175</t>
  </si>
  <si>
    <t>Nguyễn Thị Ngọc My</t>
  </si>
  <si>
    <t>46000173</t>
  </si>
  <si>
    <t>Phạm Thị Kiều My</t>
  </si>
  <si>
    <t>46000174</t>
  </si>
  <si>
    <t>Võ Thị Kiều My</t>
  </si>
  <si>
    <t>46000176</t>
  </si>
  <si>
    <t>Nguyễn Hoài Nam</t>
  </si>
  <si>
    <t>46000178</t>
  </si>
  <si>
    <t>Nguyễn Hoàng Nam</t>
  </si>
  <si>
    <t>46000177</t>
  </si>
  <si>
    <t>Nguyễn Thị Tuyết Nga</t>
  </si>
  <si>
    <t>46000179</t>
  </si>
  <si>
    <t>Lê Ngọc Kim Ngân</t>
  </si>
  <si>
    <t>46000180</t>
  </si>
  <si>
    <t>Phạm Thị Kim Ngân</t>
  </si>
  <si>
    <t>46000183</t>
  </si>
  <si>
    <t>Phan Ngọc Gia Ngân</t>
  </si>
  <si>
    <t>46000182</t>
  </si>
  <si>
    <t>Thái Nguyễn Ngọc Ngân</t>
  </si>
  <si>
    <t>46000185</t>
  </si>
  <si>
    <t>Trần Nguyễn Thanh Ngân</t>
  </si>
  <si>
    <t>46000186</t>
  </si>
  <si>
    <t>Trần Thảo Ngân</t>
  </si>
  <si>
    <t>46000188</t>
  </si>
  <si>
    <t>Trần Thị Ngọc Ngân</t>
  </si>
  <si>
    <t>46000184</t>
  </si>
  <si>
    <t>Trần Tuyết Ngân</t>
  </si>
  <si>
    <t>46000187</t>
  </si>
  <si>
    <t>Triệu Ngọc Tiết Ngân</t>
  </si>
  <si>
    <t>46000181</t>
  </si>
  <si>
    <t>Võ Thanh Ngân</t>
  </si>
  <si>
    <t>46000189</t>
  </si>
  <si>
    <t>Dương Phan Ánh Ngọc</t>
  </si>
  <si>
    <t>46000194</t>
  </si>
  <si>
    <t>Lâm Tuyết Ngọc</t>
  </si>
  <si>
    <t>46000196</t>
  </si>
  <si>
    <t>Lê Thanh Ngọc</t>
  </si>
  <si>
    <t>46000193</t>
  </si>
  <si>
    <t>Nguyễn Hoàng Châu Ngọc</t>
  </si>
  <si>
    <t>46000190</t>
  </si>
  <si>
    <t>Nguyễn Thị Bích Ngọc</t>
  </si>
  <si>
    <t>46000195</t>
  </si>
  <si>
    <t>Trần Huỳnh Yến Ngọc</t>
  </si>
  <si>
    <t>46000191</t>
  </si>
  <si>
    <t>Võ Ánh Ngọc</t>
  </si>
  <si>
    <t>46000192</t>
  </si>
  <si>
    <t>Huỳnh Khải Nguyên</t>
  </si>
  <si>
    <t>46000200</t>
  </si>
  <si>
    <t>Huỳnh Minh Nguyên</t>
  </si>
  <si>
    <t>46000197</t>
  </si>
  <si>
    <t>Huỳnh Thảo Nguyên</t>
  </si>
  <si>
    <t>46000199</t>
  </si>
  <si>
    <t>Lê Thảo Nguyên</t>
  </si>
  <si>
    <t>46000201</t>
  </si>
  <si>
    <t>Nguyễn Ngọc Thảo Nguyên</t>
  </si>
  <si>
    <t>46000198</t>
  </si>
  <si>
    <t>Trần Nguyễn</t>
  </si>
  <si>
    <t>46000203</t>
  </si>
  <si>
    <t>Trương Hoàng Nguyên</t>
  </si>
  <si>
    <t>46000202</t>
  </si>
  <si>
    <t>Nguyễn Thị Ánh Nguyệt</t>
  </si>
  <si>
    <t>46000204</t>
  </si>
  <si>
    <t>Phạm Thị Xuân Nhã</t>
  </si>
  <si>
    <t>46000205</t>
  </si>
  <si>
    <t>Lê Anh Nhàn</t>
  </si>
  <si>
    <t>46000206</t>
  </si>
  <si>
    <t>Huỳnh Thanh Nhân</t>
  </si>
  <si>
    <t>46000208</t>
  </si>
  <si>
    <t>Lê Minh Nhân</t>
  </si>
  <si>
    <t>46000207</t>
  </si>
  <si>
    <t>Trần Châu Hiền Nhân</t>
  </si>
  <si>
    <t>46000209</t>
  </si>
  <si>
    <t>Đặng Anh Nhật</t>
  </si>
  <si>
    <t>46000211</t>
  </si>
  <si>
    <t>Đặng Yến Nhi</t>
  </si>
  <si>
    <t>46000215</t>
  </si>
  <si>
    <t>Hồng Mẫn Nhi</t>
  </si>
  <si>
    <t>46000218</t>
  </si>
  <si>
    <t>Huỳnh Bảo Nhi</t>
  </si>
  <si>
    <t>46000213</t>
  </si>
  <si>
    <t>Ngô Huỳnh Nhi</t>
  </si>
  <si>
    <t>46000214</t>
  </si>
  <si>
    <t>Nguyễn Vương Yến Nhi</t>
  </si>
  <si>
    <t>46000212</t>
  </si>
  <si>
    <t>Phạm Ngọc Nhi</t>
  </si>
  <si>
    <t>46000216</t>
  </si>
  <si>
    <t>Trần Thị Ngọc Nhi</t>
  </si>
  <si>
    <t>46000217</t>
  </si>
  <si>
    <t>Đặng Thị Ngọc Như</t>
  </si>
  <si>
    <t>46000219</t>
  </si>
  <si>
    <t>Huỳnh Ngọc Tố Như</t>
  </si>
  <si>
    <t>46000223</t>
  </si>
  <si>
    <t>Lê Ngọc Thảo Như</t>
  </si>
  <si>
    <t>46000221</t>
  </si>
  <si>
    <t>Nguyễn Phạm Quỳnh Như</t>
  </si>
  <si>
    <t>46000220</t>
  </si>
  <si>
    <t>Nguyễn Thị Quỳnh Như</t>
  </si>
  <si>
    <t>46000222</t>
  </si>
  <si>
    <t>46000224</t>
  </si>
  <si>
    <t>Lê Minh Nhựt</t>
  </si>
  <si>
    <t>46000225</t>
  </si>
  <si>
    <t>Ngô Minh Nhựt</t>
  </si>
  <si>
    <t>46000226</t>
  </si>
  <si>
    <t>Lâm Thị Kiều Oanh</t>
  </si>
  <si>
    <t>46000227</t>
  </si>
  <si>
    <t>Lý Nguyễn Hoàng Oanh</t>
  </si>
  <si>
    <t>46000228</t>
  </si>
  <si>
    <t>Cái Văn Phát</t>
  </si>
  <si>
    <t>46000230</t>
  </si>
  <si>
    <t>Đinh Quang Phát</t>
  </si>
  <si>
    <t>46000234</t>
  </si>
  <si>
    <t>Nguyễn Hưng Phát</t>
  </si>
  <si>
    <t>46000232</t>
  </si>
  <si>
    <t>Nguyễn Tiến Phát</t>
  </si>
  <si>
    <t>46000229</t>
  </si>
  <si>
    <t>Trần Minh Phát</t>
  </si>
  <si>
    <t>46000231</t>
  </si>
  <si>
    <t>Trần Nguyễn Minh Phát</t>
  </si>
  <si>
    <t>46000233</t>
  </si>
  <si>
    <t>Huỳnh Hoài Phong</t>
  </si>
  <si>
    <t>46000235</t>
  </si>
  <si>
    <t>Lê Thanh Phong</t>
  </si>
  <si>
    <t>46000236</t>
  </si>
  <si>
    <t>Đỗ Hoàng Phúc</t>
  </si>
  <si>
    <t>46000237</t>
  </si>
  <si>
    <t>Thái Phụng</t>
  </si>
  <si>
    <t>46000238</t>
  </si>
  <si>
    <t>Mai Tấn Phước</t>
  </si>
  <si>
    <t>46000241</t>
  </si>
  <si>
    <t>Nguyễn Thị Hồng Phước</t>
  </si>
  <si>
    <t>46000239</t>
  </si>
  <si>
    <t>Võ Mạnh Phước</t>
  </si>
  <si>
    <t>46000240</t>
  </si>
  <si>
    <t>Hồ Thị Tuyết Phương</t>
  </si>
  <si>
    <t>46000242</t>
  </si>
  <si>
    <t>Nguyễn Bích Phượng</t>
  </si>
  <si>
    <t>46000244</t>
  </si>
  <si>
    <t>Phạm Võ Minh Phương</t>
  </si>
  <si>
    <t>46000243</t>
  </si>
  <si>
    <t>Nguyễn Phương Quang</t>
  </si>
  <si>
    <t>46000246</t>
  </si>
  <si>
    <t>Phạm Huỳnh Hoàng Quân</t>
  </si>
  <si>
    <t>46000245</t>
  </si>
  <si>
    <t>Nguyễn Thị Ngọc Quí</t>
  </si>
  <si>
    <t>46000248</t>
  </si>
  <si>
    <t>Phạm Thị Thanh Quí</t>
  </si>
  <si>
    <t>46000247</t>
  </si>
  <si>
    <t>Huỳnh Trịnh Bảo Quốc</t>
  </si>
  <si>
    <t>46000250</t>
  </si>
  <si>
    <t>Lê Cao Duy Quốc</t>
  </si>
  <si>
    <t>46000249</t>
  </si>
  <si>
    <t>Lê Phan Ngọc Quyên</t>
  </si>
  <si>
    <t>46000252</t>
  </si>
  <si>
    <t>Ngô Thị Kim Quyên</t>
  </si>
  <si>
    <t>46000253</t>
  </si>
  <si>
    <t>Nguyễn Thị Ngọc Quyên</t>
  </si>
  <si>
    <t>46000251</t>
  </si>
  <si>
    <t>Nguyễn Trần Nhật Quyên</t>
  </si>
  <si>
    <t>46000254</t>
  </si>
  <si>
    <t>Lê Quỳnh</t>
  </si>
  <si>
    <t>46000257</t>
  </si>
  <si>
    <t>Nguyễn Ngọc Như Quỳnh</t>
  </si>
  <si>
    <t>46000258</t>
  </si>
  <si>
    <t>Phan Lê Quỳnh</t>
  </si>
  <si>
    <t>46000255</t>
  </si>
  <si>
    <t>Phùng Thị Như Quỳnh</t>
  </si>
  <si>
    <t>46000256</t>
  </si>
  <si>
    <t>Trần Thị Như Quỳnh</t>
  </si>
  <si>
    <t>46000259</t>
  </si>
  <si>
    <t>Lê Ngọc Sang Sang</t>
  </si>
  <si>
    <t>46000262</t>
  </si>
  <si>
    <t>Nguyễn Ngọc Yến Sang</t>
  </si>
  <si>
    <t>46000261</t>
  </si>
  <si>
    <t>Trần Thanh Sang</t>
  </si>
  <si>
    <t>46000260</t>
  </si>
  <si>
    <t>Lê Dương Sơn</t>
  </si>
  <si>
    <t>46000264</t>
  </si>
  <si>
    <t>Nguyễn Nhật Sơn</t>
  </si>
  <si>
    <t>46000263</t>
  </si>
  <si>
    <t>Nguyễn Tuấn Sỷ</t>
  </si>
  <si>
    <t>46000265</t>
  </si>
  <si>
    <t>Dương Anh Tài</t>
  </si>
  <si>
    <t>46000267</t>
  </si>
  <si>
    <t>Lê Nguyễn Trọng Tài</t>
  </si>
  <si>
    <t>46000268</t>
  </si>
  <si>
    <t>Nguyễn Tấn Tài</t>
  </si>
  <si>
    <t>46000266</t>
  </si>
  <si>
    <t>Nguyễn Hiếu Tâm</t>
  </si>
  <si>
    <t>46000270</t>
  </si>
  <si>
    <t>Trương Võ Minh Tâm</t>
  </si>
  <si>
    <t>46000271</t>
  </si>
  <si>
    <t>Võ Thị Ngọc Tâm</t>
  </si>
  <si>
    <t>46000269</t>
  </si>
  <si>
    <t>Nguyễn Thanh Tân</t>
  </si>
  <si>
    <t>46000272</t>
  </si>
  <si>
    <t>Đặng Ngọc Thạch</t>
  </si>
  <si>
    <t>46000273</t>
  </si>
  <si>
    <t>Nguyễn Minh Thái</t>
  </si>
  <si>
    <t>46000274</t>
  </si>
  <si>
    <t>Trần Đào Thanh Thanh</t>
  </si>
  <si>
    <t>46000275</t>
  </si>
  <si>
    <t>Đỗ Thu Thảo</t>
  </si>
  <si>
    <t>46000277</t>
  </si>
  <si>
    <t>Nguyễn Thị Thu Thảo</t>
  </si>
  <si>
    <t>46000276</t>
  </si>
  <si>
    <t>Nguyễn Thị Trúc Thảo</t>
  </si>
  <si>
    <t>46000278</t>
  </si>
  <si>
    <t>Võ Thị Kiều Thảo</t>
  </si>
  <si>
    <t>46000279</t>
  </si>
  <si>
    <t>Ngô Thanh Thiện</t>
  </si>
  <si>
    <t>46000280</t>
  </si>
  <si>
    <t>Nguyễn Minh Thiện</t>
  </si>
  <si>
    <t>46000281</t>
  </si>
  <si>
    <t>Nguyễn Đức Thịnh</t>
  </si>
  <si>
    <t>46000282</t>
  </si>
  <si>
    <t>Nguyễn Quốc Thịnh</t>
  </si>
  <si>
    <t>46000283</t>
  </si>
  <si>
    <t>Lương Thị Kim Thoa</t>
  </si>
  <si>
    <t>46000285</t>
  </si>
  <si>
    <t>Nguyễn Thị Kim Thoa</t>
  </si>
  <si>
    <t>46000284</t>
  </si>
  <si>
    <t>Huỳnh Thị Hương Thơm</t>
  </si>
  <si>
    <t>46000286</t>
  </si>
  <si>
    <t>Nguyễn Huỳnh Quốc Thuận</t>
  </si>
  <si>
    <t>46000300</t>
  </si>
  <si>
    <t>Nguyễn Minh Thuận</t>
  </si>
  <si>
    <t>46000301</t>
  </si>
  <si>
    <t>Nguyễn Hồ Ngọc Thùy</t>
  </si>
  <si>
    <t>46000305</t>
  </si>
  <si>
    <t>Nguyễn Ngọc Thuy</t>
  </si>
  <si>
    <t>46000303</t>
  </si>
  <si>
    <t>Nguyễn Thị Thu Thuỷ</t>
  </si>
  <si>
    <t>46000304</t>
  </si>
  <si>
    <t>Nguyễn Xuân Thủy</t>
  </si>
  <si>
    <t>46000307</t>
  </si>
  <si>
    <t>Phạm Nguyễn Phương Thùy</t>
  </si>
  <si>
    <t>46000306</t>
  </si>
  <si>
    <t>Phan Đăng Thuy</t>
  </si>
  <si>
    <t>46000302</t>
  </si>
  <si>
    <t>Đặng Quốc Anh Thư</t>
  </si>
  <si>
    <t>46000291</t>
  </si>
  <si>
    <t>Lương Hoàng Anh Thư</t>
  </si>
  <si>
    <t>46000289</t>
  </si>
  <si>
    <t>Nguyễn Bảo Anh Thư</t>
  </si>
  <si>
    <t>46000288</t>
  </si>
  <si>
    <t>Nguyễn Huỳnh Anh Thư</t>
  </si>
  <si>
    <t>46000290</t>
  </si>
  <si>
    <t>46000294</t>
  </si>
  <si>
    <t>Nguyễn Minh Thư</t>
  </si>
  <si>
    <t>46000295</t>
  </si>
  <si>
    <t>Nguyễn Thị Anh Thư</t>
  </si>
  <si>
    <t>46000296</t>
  </si>
  <si>
    <t>Nguyễn Võ Anh Thư</t>
  </si>
  <si>
    <t>46000293</t>
  </si>
  <si>
    <t>Phan Thanh Thư</t>
  </si>
  <si>
    <t>46000298</t>
  </si>
  <si>
    <t>Phan Võ Anh Thư</t>
  </si>
  <si>
    <t>46000299</t>
  </si>
  <si>
    <t>Trần Lê Minh Thư</t>
  </si>
  <si>
    <t>46000297</t>
  </si>
  <si>
    <t>Võ Anh Thư</t>
  </si>
  <si>
    <t>46000287</t>
  </si>
  <si>
    <t>Võ Minh Thư</t>
  </si>
  <si>
    <t>46000292</t>
  </si>
  <si>
    <t>Đoàn Hiểu Thy</t>
  </si>
  <si>
    <t>46000308</t>
  </si>
  <si>
    <t>Tạ Uyên Thy</t>
  </si>
  <si>
    <t>46000309</t>
  </si>
  <si>
    <t>Bùi Thành Tiến</t>
  </si>
  <si>
    <t>46000315</t>
  </si>
  <si>
    <t>Bùi Thị Thuỷ Tiên</t>
  </si>
  <si>
    <t>46000311</t>
  </si>
  <si>
    <t>Đặng Thị Thủy Tiên</t>
  </si>
  <si>
    <t>46000314</t>
  </si>
  <si>
    <t>Đoàn Cát Tiên</t>
  </si>
  <si>
    <t>46000313</t>
  </si>
  <si>
    <t>Ngô Đặng Tiến</t>
  </si>
  <si>
    <t>46000319</t>
  </si>
  <si>
    <t>Nguyễn Hoàng Minh Tiến</t>
  </si>
  <si>
    <t>46000321</t>
  </si>
  <si>
    <t>Nguyễn Nhật Tiến</t>
  </si>
  <si>
    <t>46000317</t>
  </si>
  <si>
    <t>Nguyễn Phúc Tiến</t>
  </si>
  <si>
    <t>46000318</t>
  </si>
  <si>
    <t>Nguyễn Thị Kim Tiền</t>
  </si>
  <si>
    <t>46000322</t>
  </si>
  <si>
    <t>Nguyễn Võ Mạnh Tiến</t>
  </si>
  <si>
    <t>46000316</t>
  </si>
  <si>
    <t>Phạm Thị Kim Tiên</t>
  </si>
  <si>
    <t>46000310</t>
  </si>
  <si>
    <t>Võ Đỗ Như Thủy Tiên</t>
  </si>
  <si>
    <t>46000312</t>
  </si>
  <si>
    <t>Võ Trường Tiến</t>
  </si>
  <si>
    <t>46000320</t>
  </si>
  <si>
    <t>Trần Thanh Tín</t>
  </si>
  <si>
    <t>46000323</t>
  </si>
  <si>
    <t>Nguyễn Cao Toán</t>
  </si>
  <si>
    <t>46000324</t>
  </si>
  <si>
    <t>Nguyễn Đình Toàn</t>
  </si>
  <si>
    <t>46000325</t>
  </si>
  <si>
    <t>Nguyễn Hữu Toàn</t>
  </si>
  <si>
    <t>46000326</t>
  </si>
  <si>
    <t>Trần Thanh Toàn</t>
  </si>
  <si>
    <t>46000327</t>
  </si>
  <si>
    <t>Trần Ngọc Phương Trà</t>
  </si>
  <si>
    <t>46000328</t>
  </si>
  <si>
    <t>Huỳnh Võ Uyên Trang</t>
  </si>
  <si>
    <t>46000348</t>
  </si>
  <si>
    <t>Phạm Thị Gia Trang</t>
  </si>
  <si>
    <t>46000350</t>
  </si>
  <si>
    <t>Phạm Thị Ngọc Trang</t>
  </si>
  <si>
    <t>46000349</t>
  </si>
  <si>
    <t>Trịnh Trọng Trăm</t>
  </si>
  <si>
    <t>46000329</t>
  </si>
  <si>
    <t>Đỗ Thị Huế Trâm</t>
  </si>
  <si>
    <t>46000335</t>
  </si>
  <si>
    <t>Hồ Ngọc Thùy Trâm</t>
  </si>
  <si>
    <t>46000332</t>
  </si>
  <si>
    <t>Huỳnh Hồ Phương Trâm</t>
  </si>
  <si>
    <t>46000334</t>
  </si>
  <si>
    <t>Huỳnh Thị Mỹ Trâm</t>
  </si>
  <si>
    <t>46000336</t>
  </si>
  <si>
    <t>Lê Thị Bích Trâm</t>
  </si>
  <si>
    <t>46000337</t>
  </si>
  <si>
    <t>Lê Thị Ngọc Trâm</t>
  </si>
  <si>
    <t>46000333</t>
  </si>
  <si>
    <t>Nguyễn Ngọc Bảo Trâm</t>
  </si>
  <si>
    <t>46000338</t>
  </si>
  <si>
    <t>Nguyễn Ngọc Trâm</t>
  </si>
  <si>
    <t>46000330</t>
  </si>
  <si>
    <t>Nguyễn Thị Yến Trâm</t>
  </si>
  <si>
    <t>46000331</t>
  </si>
  <si>
    <t>Đặng Ngọc Trân</t>
  </si>
  <si>
    <t>46000344</t>
  </si>
  <si>
    <t>Lê Nguyễn Bảo Gia Trân</t>
  </si>
  <si>
    <t>46000346</t>
  </si>
  <si>
    <t>Phạm Ngọc Trân</t>
  </si>
  <si>
    <t>46000340</t>
  </si>
  <si>
    <t>Phạm Thị Bảo Trân</t>
  </si>
  <si>
    <t>46000342</t>
  </si>
  <si>
    <t>Phạm Thị Quế Trân</t>
  </si>
  <si>
    <t>46000343</t>
  </si>
  <si>
    <t>Phan Thị Quế Trân</t>
  </si>
  <si>
    <t>46000341</t>
  </si>
  <si>
    <t>Tô Huyền Trân</t>
  </si>
  <si>
    <t>46000347</t>
  </si>
  <si>
    <t>Võ Thị Bảo Trân</t>
  </si>
  <si>
    <t>46000345</t>
  </si>
  <si>
    <t>Võ Thị Huyền Trân</t>
  </si>
  <si>
    <t>46000339</t>
  </si>
  <si>
    <t>Nguyễn Thanh Trí</t>
  </si>
  <si>
    <t>46000351</t>
  </si>
  <si>
    <t>Đặng Mai Trinh</t>
  </si>
  <si>
    <t>46000354</t>
  </si>
  <si>
    <t>Nguyễn Huệ Trinh</t>
  </si>
  <si>
    <t>46000355</t>
  </si>
  <si>
    <t>Nguyễn Ngọc Diễm Trinh</t>
  </si>
  <si>
    <t>46000352</t>
  </si>
  <si>
    <t>Nguyễn Thị Mỹ Trinh</t>
  </si>
  <si>
    <t>46000353</t>
  </si>
  <si>
    <t>Nguyễn Minh Trọng</t>
  </si>
  <si>
    <t>46000356</t>
  </si>
  <si>
    <t>Lê Kiều Thanh Trúc</t>
  </si>
  <si>
    <t>46000362</t>
  </si>
  <si>
    <t>Nguyễn Thanh Trúc</t>
  </si>
  <si>
    <t>46000360</t>
  </si>
  <si>
    <t>Nguyễn Thị Thủy Trúc</t>
  </si>
  <si>
    <t>46000357</t>
  </si>
  <si>
    <t>Phan Thị Thanh Trúc</t>
  </si>
  <si>
    <t>46000363</t>
  </si>
  <si>
    <t>Trần Hồng Thanh Trúc</t>
  </si>
  <si>
    <t>46000358</t>
  </si>
  <si>
    <t>Trần Thanh Trúc</t>
  </si>
  <si>
    <t>46000361</t>
  </si>
  <si>
    <t>Trương Hồng Xuân Trúc</t>
  </si>
  <si>
    <t>46000359</t>
  </si>
  <si>
    <t>Võ Nguyễn Thanh Trúc</t>
  </si>
  <si>
    <t>46000364</t>
  </si>
  <si>
    <t>Nguyễn Nhật Trung</t>
  </si>
  <si>
    <t>46000365</t>
  </si>
  <si>
    <t>Nguyễn Thanh Trung</t>
  </si>
  <si>
    <t>46000366</t>
  </si>
  <si>
    <t>Đoàn Thanh Tú</t>
  </si>
  <si>
    <t>46000369</t>
  </si>
  <si>
    <t>Lê Nguyễn Cẩm Tú</t>
  </si>
  <si>
    <t>46000367</t>
  </si>
  <si>
    <t>Phạm Thanh Tú</t>
  </si>
  <si>
    <t>46000368</t>
  </si>
  <si>
    <t>Lê Anh Tuấn</t>
  </si>
  <si>
    <t>46000370</t>
  </si>
  <si>
    <t>Lê Ngọc Mộng Tuyền</t>
  </si>
  <si>
    <t>46000375</t>
  </si>
  <si>
    <t>Lê Thị Bích Tuyền</t>
  </si>
  <si>
    <t>46000376</t>
  </si>
  <si>
    <t>Trương Thị Kim Tuyến</t>
  </si>
  <si>
    <t>46000373</t>
  </si>
  <si>
    <t>Võ Bích Tuyền</t>
  </si>
  <si>
    <t>46000374</t>
  </si>
  <si>
    <t>Mai Ngọc Tuyết</t>
  </si>
  <si>
    <t>46000378</t>
  </si>
  <si>
    <t>Nguyễn Ngọc Tuyết</t>
  </si>
  <si>
    <t>46000377</t>
  </si>
  <si>
    <t>Cao Kiến Tường</t>
  </si>
  <si>
    <t>46000371</t>
  </si>
  <si>
    <t>Trần Hoài Cát Tường</t>
  </si>
  <si>
    <t>46000372</t>
  </si>
  <si>
    <t>Lê Thị Ánh Vân</t>
  </si>
  <si>
    <t>46000379</t>
  </si>
  <si>
    <t>Lê Vân</t>
  </si>
  <si>
    <t>46000381</t>
  </si>
  <si>
    <t>Trần Lê Khánh Vân</t>
  </si>
  <si>
    <t>46000380</t>
  </si>
  <si>
    <t>Trần Thị Thuỳ Vân</t>
  </si>
  <si>
    <t>46000382</t>
  </si>
  <si>
    <t>Phan Tuấn Vĩ</t>
  </si>
  <si>
    <t>46000383</t>
  </si>
  <si>
    <t>Hà Thái Vinh</t>
  </si>
  <si>
    <t>46000385</t>
  </si>
  <si>
    <t>Nguyễn Bá Vinh</t>
  </si>
  <si>
    <t>46000386</t>
  </si>
  <si>
    <t>Trần Tuấn Vinh</t>
  </si>
  <si>
    <t>46000387</t>
  </si>
  <si>
    <t>Võ Quang Vinh</t>
  </si>
  <si>
    <t>46000384</t>
  </si>
  <si>
    <t>Trương Hoàng Vũ</t>
  </si>
  <si>
    <t>46000388</t>
  </si>
  <si>
    <t>Nguyễn Trường Vương</t>
  </si>
  <si>
    <t>46000389</t>
  </si>
  <si>
    <t>Bùi Võ Tường Vy</t>
  </si>
  <si>
    <t>46000398</t>
  </si>
  <si>
    <t>Cao Thị Thúy Vy</t>
  </si>
  <si>
    <t>46000400</t>
  </si>
  <si>
    <t>Cù Ngọc Vy</t>
  </si>
  <si>
    <t>46000390</t>
  </si>
  <si>
    <t>Đặng Trần Phương Vy</t>
  </si>
  <si>
    <t>46000391</t>
  </si>
  <si>
    <t>Lê Thị Thảo Vy</t>
  </si>
  <si>
    <t>46000392</t>
  </si>
  <si>
    <t>Mai Tuấn Vỹ</t>
  </si>
  <si>
    <t>46000411</t>
  </si>
  <si>
    <t>Nguyễn Hoàng Yến Vy</t>
  </si>
  <si>
    <t>46000393</t>
  </si>
  <si>
    <t>Nguyễn Lê Khánh Vy</t>
  </si>
  <si>
    <t>46000402</t>
  </si>
  <si>
    <t>Nguyễn Minh Thảo Vy</t>
  </si>
  <si>
    <t>46000403</t>
  </si>
  <si>
    <t>Nguyễn Ngọc Tường Vy</t>
  </si>
  <si>
    <t>46000399</t>
  </si>
  <si>
    <t>46000409</t>
  </si>
  <si>
    <t>Nguyễn Thái Thảo Vy</t>
  </si>
  <si>
    <t>46000404</t>
  </si>
  <si>
    <t>Nguyễn Thị Thảo Vy</t>
  </si>
  <si>
    <t>46000394</t>
  </si>
  <si>
    <t>Nguyễn Thị Yến Vy</t>
  </si>
  <si>
    <t>46000401</t>
  </si>
  <si>
    <t>Nguyễn Thúy Vy</t>
  </si>
  <si>
    <t>46000397</t>
  </si>
  <si>
    <t>Nguyễn Tuấn Vỹ</t>
  </si>
  <si>
    <t>46000412</t>
  </si>
  <si>
    <t>Nguyễn Ý Vy</t>
  </si>
  <si>
    <t>46000395</t>
  </si>
  <si>
    <t>Phạm Tường Vy</t>
  </si>
  <si>
    <t>46000405</t>
  </si>
  <si>
    <t>Phan Đặng Triệu Vy</t>
  </si>
  <si>
    <t>46000396</t>
  </si>
  <si>
    <t>Trần Nhật Vy</t>
  </si>
  <si>
    <t>46000410</t>
  </si>
  <si>
    <t>Trần Thị Trúc Vy</t>
  </si>
  <si>
    <t>46000406</t>
  </si>
  <si>
    <t>Võ Ngọc Hà Vy</t>
  </si>
  <si>
    <t>46000407</t>
  </si>
  <si>
    <t>Võ Thị Ngọc Vy</t>
  </si>
  <si>
    <t>46000408</t>
  </si>
  <si>
    <t>Đoàn Nguyễn Hương Xuân</t>
  </si>
  <si>
    <t>46000413</t>
  </si>
  <si>
    <t>Ngô Thị Hồng Xuân</t>
  </si>
  <si>
    <t>46000414</t>
  </si>
  <si>
    <t>Phạm Kim Xuyến</t>
  </si>
  <si>
    <t>46000415</t>
  </si>
  <si>
    <t>Bùi Trần Như Ý</t>
  </si>
  <si>
    <t>46000417</t>
  </si>
  <si>
    <t>Lâm Mễ Y</t>
  </si>
  <si>
    <t>46000416</t>
  </si>
  <si>
    <t>Lê Huỳnh Như Ý</t>
  </si>
  <si>
    <t>46000420</t>
  </si>
  <si>
    <t>Nguyễn Như Ý</t>
  </si>
  <si>
    <t>46000419</t>
  </si>
  <si>
    <t>Nguyễn Thị Huỳnh Ý</t>
  </si>
  <si>
    <t>46000418</t>
  </si>
  <si>
    <t>Huỳnh Thị Hoàng Yến</t>
  </si>
  <si>
    <t>46000424</t>
  </si>
  <si>
    <t>Lê Nhật Hoàng Yến</t>
  </si>
  <si>
    <t>46000421</t>
  </si>
  <si>
    <t>Nguyễn Hoàng Yến</t>
  </si>
  <si>
    <t>46000425</t>
  </si>
  <si>
    <t>Nguyễn Ngọc Hoàng Yến</t>
  </si>
  <si>
    <t>46000427</t>
  </si>
  <si>
    <t>Nguyễn Thị Bảo Yến</t>
  </si>
  <si>
    <t>46000423</t>
  </si>
  <si>
    <t>Nguyễn Thị Kim Yến</t>
  </si>
  <si>
    <t>46000422</t>
  </si>
  <si>
    <t>Nguyễn Thị Mỹ Yến</t>
  </si>
  <si>
    <t>46000426</t>
  </si>
  <si>
    <t>Toán</t>
  </si>
  <si>
    <t>Vật lý</t>
  </si>
  <si>
    <t>Lịch sử</t>
  </si>
  <si>
    <t>GDKTPL</t>
  </si>
  <si>
    <t>Địa lý</t>
  </si>
  <si>
    <t>Tiếng Anh</t>
  </si>
  <si>
    <t>v</t>
  </si>
  <si>
    <t>STT</t>
  </si>
  <si>
    <t>Hóa học</t>
  </si>
  <si>
    <t>Sinh học</t>
  </si>
  <si>
    <t>SỞ GIÁO DỤC VÀ ĐÀO TẠO TÂY NINH</t>
  </si>
  <si>
    <t>CỘNG HOÀ XÃ HỘI CHỦ NGHĨA VIỆT NAM</t>
  </si>
  <si>
    <t>TRƯỜNG THPT NGUYỄN CHÍ THANH</t>
  </si>
  <si>
    <t>Độc lập - Tự do - Hạnh phúc</t>
  </si>
  <si>
    <r>
      <rPr>
        <b/>
        <sz val="16"/>
        <color theme="1"/>
        <rFont val="Times New Roman"/>
        <family val="1"/>
      </rPr>
      <t xml:space="preserve">Số: </t>
    </r>
    <r>
      <rPr>
        <sz val="16"/>
        <color theme="1"/>
        <rFont val="Times New Roman"/>
        <family val="1"/>
      </rPr>
      <t xml:space="preserve">        /BC-NCT</t>
    </r>
  </si>
  <si>
    <t>BÁO CÁO</t>
  </si>
  <si>
    <t>Kết quả thi thử Kỳ thi tốt nghiệp trung học phổ thông năm học 2024 - 2025</t>
  </si>
  <si>
    <t>I. Báo cáo điểm thi</t>
  </si>
  <si>
    <t>TT</t>
  </si>
  <si>
    <t>Môn thi</t>
  </si>
  <si>
    <t>Số thí sinh dự thi thử</t>
  </si>
  <si>
    <t>Dưới 5,0 điểm, chia ra</t>
  </si>
  <si>
    <t>Từ 5,0 điểm trở lên, chia ra</t>
  </si>
  <si>
    <t>0,0 - 1,0</t>
  </si>
  <si>
    <t>Trên 1,0 - dưới 5,0</t>
  </si>
  <si>
    <t>Cộng 
dưới 
5,0</t>
  </si>
  <si>
    <t>Tỷ lệ</t>
  </si>
  <si>
    <t>5,0 - 
dưới 
6,5</t>
  </si>
  <si>
    <t>6,5 - 
dưới 
8,0</t>
  </si>
  <si>
    <t>8,0 - 10,0</t>
  </si>
  <si>
    <t>Cộng 
trên 
5,0</t>
  </si>
  <si>
    <t>(A)</t>
  </si>
  <si>
    <t>(B)</t>
  </si>
  <si>
    <t>(1)</t>
  </si>
  <si>
    <t>(2)</t>
  </si>
  <si>
    <t>(3)</t>
  </si>
  <si>
    <t>(4)</t>
  </si>
  <si>
    <t>(5) = (4*100)/(1)</t>
  </si>
  <si>
    <t>(6)</t>
  </si>
  <si>
    <t>(7)</t>
  </si>
  <si>
    <t>(8)</t>
  </si>
  <si>
    <t>(9)</t>
  </si>
  <si>
    <t>(10) = (9*100)/(1)</t>
  </si>
  <si>
    <t>Ngữ văn</t>
  </si>
  <si>
    <t>GDKT-PL</t>
  </si>
  <si>
    <t>1</t>
  </si>
  <si>
    <t>2</t>
  </si>
  <si>
    <t>III. Báo cáo theo từng lớp</t>
  </si>
  <si>
    <t>Số HS có điểm trung bình các môn thi</t>
  </si>
  <si>
    <t>Dưới 3,5</t>
  </si>
  <si>
    <t>3,5 - dưới 5,0</t>
  </si>
  <si>
    <t>5,0 - dưới 6,5</t>
  </si>
  <si>
    <t>6,5 - dưới 8,0</t>
  </si>
  <si>
    <t>12A1</t>
  </si>
  <si>
    <t>12A2</t>
  </si>
  <si>
    <t>3</t>
  </si>
  <si>
    <t>12A3</t>
  </si>
  <si>
    <t>4</t>
  </si>
  <si>
    <t>12A4</t>
  </si>
  <si>
    <t>5</t>
  </si>
  <si>
    <t>12A5</t>
  </si>
  <si>
    <t>12A6</t>
  </si>
  <si>
    <t>12A7</t>
  </si>
  <si>
    <t>12A8</t>
  </si>
  <si>
    <t>12A9</t>
  </si>
  <si>
    <t>10</t>
  </si>
  <si>
    <t>12A10</t>
  </si>
  <si>
    <t>Số HS có điểm xét tốt nghiệp</t>
  </si>
  <si>
    <t>Môn Toán</t>
  </si>
  <si>
    <t>GV Toán</t>
  </si>
  <si>
    <t>Cô Hồng</t>
  </si>
  <si>
    <t>Cô Mai</t>
  </si>
  <si>
    <t>Cô Thuỷ</t>
  </si>
  <si>
    <t>Thầy Tuấn</t>
  </si>
  <si>
    <t>Thầy Bình</t>
  </si>
  <si>
    <t>Cô Thơm</t>
  </si>
  <si>
    <t>Cô Tuyết</t>
  </si>
  <si>
    <t>Cô Ngọc</t>
  </si>
  <si>
    <t>Môn Văn</t>
  </si>
  <si>
    <t>GV Văn</t>
  </si>
  <si>
    <t>Cô Tuyền</t>
  </si>
  <si>
    <t>Cô Huyền</t>
  </si>
  <si>
    <t>Cô Trang</t>
  </si>
  <si>
    <t>Cô Linh</t>
  </si>
  <si>
    <t>Cô Dương</t>
  </si>
  <si>
    <t>Môn Lý</t>
  </si>
  <si>
    <t>GV Lý</t>
  </si>
  <si>
    <t>Thầy Nhân</t>
  </si>
  <si>
    <t>Cô Phượng</t>
  </si>
  <si>
    <t>Thầy Tâm</t>
  </si>
  <si>
    <t>Môn Hoá</t>
  </si>
  <si>
    <t>GV Hoá</t>
  </si>
  <si>
    <t>Cô Loan</t>
  </si>
  <si>
    <t>Cô Vân</t>
  </si>
  <si>
    <t>Môn Sinh</t>
  </si>
  <si>
    <t>GV Sinh</t>
  </si>
  <si>
    <t>Thầy Đức</t>
  </si>
  <si>
    <t>Cô Quỳnh</t>
  </si>
  <si>
    <t>Cô Trâm</t>
  </si>
  <si>
    <t>Môn Sử</t>
  </si>
  <si>
    <t>GV Sử</t>
  </si>
  <si>
    <t>Cô Thư</t>
  </si>
  <si>
    <t>Cô Duyên</t>
  </si>
  <si>
    <t>Thầy Khánh</t>
  </si>
  <si>
    <t>Môn Địa</t>
  </si>
  <si>
    <t>GV Địa</t>
  </si>
  <si>
    <t>Cô Nga</t>
  </si>
  <si>
    <t>Cô Thuý</t>
  </si>
  <si>
    <t>Môn GDKT-PL</t>
  </si>
  <si>
    <t>GV GDKT-PL</t>
  </si>
  <si>
    <t>TS HS</t>
  </si>
  <si>
    <t>Cô Châu</t>
  </si>
  <si>
    <t>Cô Thi</t>
  </si>
  <si>
    <t>Thầy Đậm</t>
  </si>
  <si>
    <t>Môn Tiếng Anh</t>
  </si>
  <si>
    <t>GV Tiếng Anh</t>
  </si>
  <si>
    <t>Cô Thuý Nga</t>
  </si>
  <si>
    <t>Cô Nhã</t>
  </si>
  <si>
    <t>Cô Lưu Nga</t>
  </si>
  <si>
    <t>Thầy Thống</t>
  </si>
  <si>
    <t>IV. Danh sách HS có nguy cơ</t>
  </si>
  <si>
    <t>Điểm TB các môn thi</t>
  </si>
  <si>
    <t>THỐNG KÊ 
NGUY CƠ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</si>
  <si>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</si>
  <si>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</si>
  <si>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</si>
  <si>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</si>
  <si>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</si>
  <si>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</si>
  <si>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</si>
  <si>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</si>
  <si>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</si>
  <si>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</si>
  <si>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</si>
  <si>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</si>
  <si>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</si>
  <si>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</si>
  <si>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</si>
  <si>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</si>
  <si>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</si>
  <si>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</si>
  <si>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</si>
  <si>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</si>
  <si>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</si>
  <si>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</si>
  <si>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</si>
  <si>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</si>
  <si>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</si>
  <si>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</si>
  <si>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</si>
  <si>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</si>
  <si>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</si>
  <si>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</si>
  <si>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</si>
  <si>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</si>
  <si>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</si>
  <si>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</si>
  <si>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THỬ TRƯỞNG ĐƠN VỊ</t>
  </si>
  <si>
    <t>(Ký tên, đóng dấu)</t>
  </si>
  <si>
    <t>Tây Ninh, ngày      tháng      năm 2025</t>
  </si>
  <si>
    <t>VẮNG</t>
  </si>
  <si>
    <t>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</si>
</sst>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name val="Calibri"/>
    </font>
    <font>
      <sz val="12"/>
      <color theme="1"/>
      <name val="TimesNewRomanPSMT"/>
      <family val="2"/>
    </font>
    <font>
      <sz val="12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361A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vertical="center"/>
    </xf>
    <xf numFmtId="49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3" applyNumberFormat="1" applyFont="1" applyAlignment="1">
      <alignment horizontal="center" vertical="center"/>
    </xf>
    <xf numFmtId="49" fontId="7" fillId="0" borderId="0" xfId="2" applyNumberFormat="1" applyFont="1"/>
    <xf numFmtId="49" fontId="9" fillId="0" borderId="0" xfId="2" applyNumberFormat="1" applyFont="1" applyAlignment="1">
      <alignment horizontal="center"/>
    </xf>
    <xf numFmtId="0" fontId="7" fillId="0" borderId="0" xfId="2" applyFont="1"/>
    <xf numFmtId="49" fontId="10" fillId="0" borderId="0" xfId="2" applyNumberFormat="1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vertical="center"/>
    </xf>
    <xf numFmtId="49" fontId="8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9" fontId="7" fillId="0" borderId="1" xfId="3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12" fillId="0" borderId="0" xfId="2" applyNumberFormat="1" applyFont="1" applyAlignment="1">
      <alignment vertical="center"/>
    </xf>
    <xf numFmtId="49" fontId="8" fillId="0" borderId="3" xfId="2" applyNumberFormat="1" applyFont="1" applyBorder="1" applyAlignment="1">
      <alignment horizontal="center" vertical="center"/>
    </xf>
    <xf numFmtId="49" fontId="7" fillId="0" borderId="1" xfId="2" applyNumberFormat="1" applyFont="1" applyBorder="1"/>
    <xf numFmtId="9" fontId="7" fillId="0" borderId="1" xfId="3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vertical="center"/>
    </xf>
    <xf numFmtId="49" fontId="8" fillId="0" borderId="5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0" xfId="2" applyNumberFormat="1" applyFont="1"/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/>
  </cellXfs>
  <cellStyles count="4">
    <cellStyle name="Normal" xfId="0" builtinId="0"/>
    <cellStyle name="Normal 2" xfId="2" xr:uid="{12C6655F-B7C9-2148-8215-77F436CC03DE}"/>
    <cellStyle name="Percent" xfId="1" builtinId="5"/>
    <cellStyle name="Percent 2" xfId="3" xr:uid="{173FE5D6-8192-184D-BD5C-B52C122A13C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CAO'!$Q$120:$U$120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CAO'!$Q$121:$U$121</c:f>
              <c:numCache>
                <c:formatCode>0%</c:formatCode>
                <c:ptCount val="5"/>
                <c:pt idx="0">
                  <c:v>0.11864406779661017</c:v>
                </c:pt>
                <c:pt idx="1">
                  <c:v>0.3559322033898305</c:v>
                </c:pt>
                <c:pt idx="2">
                  <c:v>0.3559322033898305</c:v>
                </c:pt>
                <c:pt idx="3">
                  <c:v>0.15254237288135594</c:v>
                </c:pt>
                <c:pt idx="4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844C-83D1-3EBB2CC48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CAO'!$Q$120:$U$120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CAO'!$Q$122:$U$122</c:f>
              <c:numCache>
                <c:formatCode>0%</c:formatCode>
                <c:ptCount val="5"/>
                <c:pt idx="0">
                  <c:v>8.6206896551724144E-2</c:v>
                </c:pt>
                <c:pt idx="1">
                  <c:v>0.34482758620689657</c:v>
                </c:pt>
                <c:pt idx="2">
                  <c:v>0.29310344827586204</c:v>
                </c:pt>
                <c:pt idx="3">
                  <c:v>0.17241379310344829</c:v>
                </c:pt>
                <c:pt idx="4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844C-83D1-3EBB2CC4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742559"/>
        <c:axId val="293744287"/>
      </c:barChart>
      <c:catAx>
        <c:axId val="29374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93744287"/>
        <c:crosses val="autoZero"/>
        <c:auto val="1"/>
        <c:lblAlgn val="ctr"/>
        <c:lblOffset val="100"/>
        <c:noMultiLvlLbl val="0"/>
      </c:catAx>
      <c:valAx>
        <c:axId val="29374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9374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CAO'!$J$132:$N$132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CAO'!$J$133:$N$133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0.21428571428571427</c:v>
                </c:pt>
                <c:pt idx="3">
                  <c:v>0.2857142857142857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F-6B45-B039-FA2C1F35BCA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CAO'!$J$132:$N$132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CAO'!$J$134:$N$134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F-6B45-B039-FA2C1F35BCA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CAO'!$J$132:$N$132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CAO'!$J$135:$N$135</c:f>
              <c:numCache>
                <c:formatCode>0%</c:formatCode>
                <c:ptCount val="5"/>
                <c:pt idx="0">
                  <c:v>0</c:v>
                </c:pt>
                <c:pt idx="1">
                  <c:v>5.5555555555555552E-2</c:v>
                </c:pt>
                <c:pt idx="2">
                  <c:v>5.5555555555555552E-2</c:v>
                </c:pt>
                <c:pt idx="3">
                  <c:v>0.44444444444444442</c:v>
                </c:pt>
                <c:pt idx="4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F-6B45-B039-FA2C1F35BCA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'BAO CAO'!$J$132:$N$132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CAO'!$J$136:$N$136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0.22222222222222221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F-6B45-B039-FA2C1F35B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34911"/>
        <c:axId val="121336911"/>
      </c:barChart>
      <c:catAx>
        <c:axId val="12133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336911"/>
        <c:crosses val="autoZero"/>
        <c:auto val="1"/>
        <c:lblAlgn val="ctr"/>
        <c:lblOffset val="100"/>
        <c:noMultiLvlLbl val="0"/>
      </c:catAx>
      <c:valAx>
        <c:axId val="12133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33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CAO'!$Q$144:$U$144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CAO'!$Q$145:$U$145</c:f>
              <c:numCache>
                <c:formatCode>0%</c:formatCode>
                <c:ptCount val="5"/>
                <c:pt idx="0">
                  <c:v>0</c:v>
                </c:pt>
                <c:pt idx="1">
                  <c:v>8.3333333333333329E-2</c:v>
                </c:pt>
                <c:pt idx="2">
                  <c:v>0.3888888888888889</c:v>
                </c:pt>
                <c:pt idx="3">
                  <c:v>0.33333333333333331</c:v>
                </c:pt>
                <c:pt idx="4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0-634A-AECA-5F389C5EAF3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CAO'!$Q$144:$U$144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CAO'!$Q$146:$U$146</c:f>
              <c:numCache>
                <c:formatCode>0%</c:formatCode>
                <c:ptCount val="5"/>
                <c:pt idx="0">
                  <c:v>0</c:v>
                </c:pt>
                <c:pt idx="1">
                  <c:v>0.11764705882352941</c:v>
                </c:pt>
                <c:pt idx="2">
                  <c:v>0.38235294117647056</c:v>
                </c:pt>
                <c:pt idx="3">
                  <c:v>0.26470588235294118</c:v>
                </c:pt>
                <c:pt idx="4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0-634A-AECA-5F389C5EAF3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CAO'!$Q$144:$U$144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CAO'!$Q$147:$U$147</c:f>
              <c:numCache>
                <c:formatCode>0%</c:formatCode>
                <c:ptCount val="5"/>
                <c:pt idx="0">
                  <c:v>6.25E-2</c:v>
                </c:pt>
                <c:pt idx="1">
                  <c:v>0.3125</c:v>
                </c:pt>
                <c:pt idx="2">
                  <c:v>0.375</c:v>
                </c:pt>
                <c:pt idx="3">
                  <c:v>0.125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0-634A-AECA-5F389C5EAF3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'BAO CAO'!$Q$144:$U$144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CAO'!$Q$148:$U$148</c:f>
              <c:numCache>
                <c:formatCode>0%</c:formatCode>
                <c:ptCount val="5"/>
                <c:pt idx="0">
                  <c:v>4.3478260869565216E-2</c:v>
                </c:pt>
                <c:pt idx="1">
                  <c:v>0.30434782608695654</c:v>
                </c:pt>
                <c:pt idx="2">
                  <c:v>0.34782608695652173</c:v>
                </c:pt>
                <c:pt idx="3">
                  <c:v>0.30434782608695654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B0-634A-AECA-5F389C5EAF3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'BAO CAO'!$Q$144:$U$144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CAO'!$Q$149:$U$149</c:f>
              <c:numCache>
                <c:formatCode>0%</c:formatCode>
                <c:ptCount val="5"/>
                <c:pt idx="0">
                  <c:v>3.7037037037037035E-2</c:v>
                </c:pt>
                <c:pt idx="1">
                  <c:v>0.18518518518518517</c:v>
                </c:pt>
                <c:pt idx="2">
                  <c:v>0.44444444444444442</c:v>
                </c:pt>
                <c:pt idx="3">
                  <c:v>0.25925925925925924</c:v>
                </c:pt>
                <c:pt idx="4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B0-634A-AECA-5F389C5E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040559"/>
        <c:axId val="58139615"/>
      </c:barChart>
      <c:catAx>
        <c:axId val="20604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58139615"/>
        <c:crosses val="autoZero"/>
        <c:auto val="1"/>
        <c:lblAlgn val="ctr"/>
        <c:lblOffset val="100"/>
        <c:noMultiLvlLbl val="0"/>
      </c:catAx>
      <c:valAx>
        <c:axId val="5813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0604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CAO'!$Q$108:$U$108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CAO'!$Q$109:$U$109</c:f>
              <c:numCache>
                <c:formatCode>0%</c:formatCode>
                <c:ptCount val="5"/>
                <c:pt idx="0">
                  <c:v>2.4390243902439025E-2</c:v>
                </c:pt>
                <c:pt idx="1">
                  <c:v>0.18292682926829268</c:v>
                </c:pt>
                <c:pt idx="2">
                  <c:v>0.29268292682926828</c:v>
                </c:pt>
                <c:pt idx="3">
                  <c:v>0.3902439024390244</c:v>
                </c:pt>
                <c:pt idx="4">
                  <c:v>0.10975609756097561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2-FB46-971A-D7518F60F2F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CAO'!$Q$108:$U$108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CAO'!$Q$110:$U$110</c:f>
              <c:numCache>
                <c:formatCode>0%</c:formatCode>
                <c:ptCount val="5"/>
                <c:pt idx="0">
                  <c:v>4.0816326530612242E-2</c:v>
                </c:pt>
                <c:pt idx="1">
                  <c:v>0.26530612244897961</c:v>
                </c:pt>
                <c:pt idx="2">
                  <c:v>0.38775510204081631</c:v>
                </c:pt>
                <c:pt idx="3">
                  <c:v>0.22448979591836735</c:v>
                </c:pt>
                <c:pt idx="4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2-FB46-971A-D7518F60F2F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CAO'!$Q$108:$U$108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CAO'!$Q$111:$U$111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0.38333333333333336</c:v>
                </c:pt>
                <c:pt idx="2">
                  <c:v>0.35</c:v>
                </c:pt>
                <c:pt idx="3">
                  <c:v>0.18333333333333332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2-FB46-971A-D7518F60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410015"/>
        <c:axId val="121411743"/>
      </c:barChart>
      <c:catAx>
        <c:axId val="121410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11743"/>
        <c:crosses val="autoZero"/>
        <c:auto val="1"/>
        <c:lblAlgn val="ctr"/>
        <c:lblOffset val="100"/>
        <c:noMultiLvlLbl val="0"/>
      </c:catAx>
      <c:valAx>
        <c:axId val="12141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10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CAO'!$Q$96:$U$96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CAO'!$Q$97:$U$97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D-2C4B-9A0B-3142C9F379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CAO'!$Q$96:$U$96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CAO'!$Q$98:$U$98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D-2C4B-9A0B-3142C9F3796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CAO'!$Q$96:$U$96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CAO'!$Q$99:$U$99</c:f>
              <c:numCache>
                <c:formatCode>0%</c:formatCode>
                <c:ptCount val="5"/>
                <c:pt idx="0">
                  <c:v>0</c:v>
                </c:pt>
                <c:pt idx="1">
                  <c:v>0.23684210526315788</c:v>
                </c:pt>
                <c:pt idx="2">
                  <c:v>0.36842105263157893</c:v>
                </c:pt>
                <c:pt idx="3">
                  <c:v>0.34210526315789475</c:v>
                </c:pt>
                <c:pt idx="4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D-2C4B-9A0B-3142C9F3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89727"/>
        <c:axId val="202206367"/>
      </c:barChart>
      <c:catAx>
        <c:axId val="20218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02206367"/>
        <c:crosses val="autoZero"/>
        <c:auto val="1"/>
        <c:lblAlgn val="ctr"/>
        <c:lblOffset val="100"/>
        <c:noMultiLvlLbl val="0"/>
      </c:catAx>
      <c:valAx>
        <c:axId val="202206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0218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CAO'!$Q$84:$U$84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CAO'!$Q$85:$U$85</c:f>
              <c:numCache>
                <c:formatCode>0%</c:formatCode>
                <c:ptCount val="5"/>
                <c:pt idx="0">
                  <c:v>2.1739130434782608E-2</c:v>
                </c:pt>
                <c:pt idx="1">
                  <c:v>0.13043478260869565</c:v>
                </c:pt>
                <c:pt idx="2">
                  <c:v>0.2391304347826087</c:v>
                </c:pt>
                <c:pt idx="3">
                  <c:v>0.32608695652173914</c:v>
                </c:pt>
                <c:pt idx="4">
                  <c:v>0.28260869565217389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8342-9B0B-DD03558E58D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CAO'!$Q$84:$U$84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CAO'!$Q$86:$U$86</c:f>
              <c:numCache>
                <c:formatCode>0%</c:formatCode>
                <c:ptCount val="5"/>
                <c:pt idx="0">
                  <c:v>2.564102564102564E-2</c:v>
                </c:pt>
                <c:pt idx="1">
                  <c:v>0.15384615384615385</c:v>
                </c:pt>
                <c:pt idx="2">
                  <c:v>0.29487179487179488</c:v>
                </c:pt>
                <c:pt idx="3">
                  <c:v>0.28205128205128205</c:v>
                </c:pt>
                <c:pt idx="4">
                  <c:v>0.24358974358974358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8-8342-9B0B-DD03558E5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762255"/>
        <c:axId val="293764527"/>
      </c:barChart>
      <c:catAx>
        <c:axId val="293762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93764527"/>
        <c:crosses val="autoZero"/>
        <c:auto val="1"/>
        <c:lblAlgn val="ctr"/>
        <c:lblOffset val="100"/>
        <c:noMultiLvlLbl val="0"/>
      </c:catAx>
      <c:valAx>
        <c:axId val="29376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29376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CAO'!$Q$72:$U$72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CAO'!$Q$73:$U$73</c:f>
              <c:numCache>
                <c:formatCode>0%</c:formatCode>
                <c:ptCount val="5"/>
                <c:pt idx="0">
                  <c:v>0</c:v>
                </c:pt>
                <c:pt idx="1">
                  <c:v>0.10144927536231885</c:v>
                </c:pt>
                <c:pt idx="2">
                  <c:v>0.28985507246376813</c:v>
                </c:pt>
                <c:pt idx="3">
                  <c:v>0.30434782608695654</c:v>
                </c:pt>
                <c:pt idx="4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B-9348-BEEA-CC16C3FC837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CAO'!$Q$72:$U$72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CAO'!$Q$74:$U$74</c:f>
              <c:numCache>
                <c:formatCode>0%</c:formatCode>
                <c:ptCount val="5"/>
                <c:pt idx="0">
                  <c:v>0.1388888888888889</c:v>
                </c:pt>
                <c:pt idx="1">
                  <c:v>0.16666666666666666</c:v>
                </c:pt>
                <c:pt idx="2">
                  <c:v>0.3888888888888889</c:v>
                </c:pt>
                <c:pt idx="3">
                  <c:v>0.25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B-9348-BEEA-CC16C3FC837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CAO'!$Q$72:$U$72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CAO'!$Q$75:$U$75</c:f>
              <c:numCache>
                <c:formatCode>0%</c:formatCode>
                <c:ptCount val="5"/>
                <c:pt idx="0">
                  <c:v>2.564102564102564E-2</c:v>
                </c:pt>
                <c:pt idx="1">
                  <c:v>0.30769230769230771</c:v>
                </c:pt>
                <c:pt idx="2">
                  <c:v>0.35897435897435898</c:v>
                </c:pt>
                <c:pt idx="3">
                  <c:v>0.28205128205128205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B-9348-BEEA-CC16C3FC837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'BAO CAO'!$Q$72:$U$72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CAO'!$Q$76:$U$76</c:f>
              <c:numCache>
                <c:formatCode>0%</c:formatCode>
                <c:ptCount val="5"/>
                <c:pt idx="0">
                  <c:v>0</c:v>
                </c:pt>
                <c:pt idx="1">
                  <c:v>0.35135135135135137</c:v>
                </c:pt>
                <c:pt idx="2">
                  <c:v>0.29729729729729731</c:v>
                </c:pt>
                <c:pt idx="3">
                  <c:v>0.29729729729729731</c:v>
                </c:pt>
                <c:pt idx="4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BB-9348-BEEA-CC16C3FC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437647"/>
        <c:axId val="121439375"/>
      </c:barChart>
      <c:catAx>
        <c:axId val="12143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39375"/>
        <c:crosses val="autoZero"/>
        <c:auto val="1"/>
        <c:lblAlgn val="ctr"/>
        <c:lblOffset val="100"/>
        <c:noMultiLvlLbl val="0"/>
      </c:catAx>
      <c:valAx>
        <c:axId val="1214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3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'BAO CAO'!$Q$60:$U$60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CAO'!$Q$61:$U$61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2F4A-875B-4ADB2A0CB4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'BAO CAO'!$Q$60:$U$60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CAO'!$Q$62:$U$62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2F4A-875B-4ADB2A0CB4A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'BAO CAO'!$Q$60:$U$60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CAO'!$Q$63:$U$63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2F4A-875B-4ADB2A0CB4A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'BAO CAO'!$Q$60:$U$60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CAO'!$Q$64:$U$64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2F4A-875B-4ADB2A0CB4A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'BAO CAO'!$Q$60:$U$60</c:f>
              <c:strCache>
                <c:ptCount val="5"/>
                <c:pt idx="0">
                  <c:v>Dưới 3,5</c:v>
                </c:pt>
                <c:pt idx="1">
                  <c:v>3,5 - dưới 5,0</c:v>
                </c:pt>
                <c:pt idx="2">
                  <c:v>5,0 - dưới 6,5</c:v>
                </c:pt>
                <c:pt idx="3">
                  <c:v>6,5 - dưới 8,0</c:v>
                </c:pt>
                <c:pt idx="4">
                  <c:v>8,0 - 10,0</c:v>
                </c:pt>
              </c:strCache>
            </c:strRef>
          </c:cat>
          <c:val>
            <c:numRef>
              <c:f>'BAO CAO'!$Q$65:$U$65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9-2F4A-875B-4ADB2A0C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465215"/>
        <c:axId val="121466943"/>
      </c:barChart>
      <c:catAx>
        <c:axId val="12146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66943"/>
        <c:crosses val="autoZero"/>
        <c:auto val="1"/>
        <c:lblAlgn val="ctr"/>
        <c:lblOffset val="100"/>
        <c:noMultiLvlLbl val="0"/>
      </c:catAx>
      <c:valAx>
        <c:axId val="12146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6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'BAO CAO'!$Q$48</c:f>
              <c:strCache>
                <c:ptCount val="1"/>
                <c:pt idx="0">
                  <c:v>Dưới 3,5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'BAO CAO'!$Q$49:$Q$56</c:f>
              <c:numCache>
                <c:formatCode>0%</c:formatCode>
                <c:ptCount val="8"/>
                <c:pt idx="0">
                  <c:v>2.4390243902439025E-2</c:v>
                </c:pt>
                <c:pt idx="1">
                  <c:v>3.3707865168539325E-2</c:v>
                </c:pt>
                <c:pt idx="2">
                  <c:v>9.3023255813953487E-2</c:v>
                </c:pt>
                <c:pt idx="3">
                  <c:v>9.0909090909090912E-2</c:v>
                </c:pt>
                <c:pt idx="4">
                  <c:v>0.2</c:v>
                </c:pt>
                <c:pt idx="5">
                  <c:v>0.25</c:v>
                </c:pt>
                <c:pt idx="6">
                  <c:v>2.2727272727272728E-2</c:v>
                </c:pt>
                <c:pt idx="7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E-924C-9BE9-D340B0E61994}"/>
            </c:ext>
          </c:extLst>
        </c:ser>
        <c:ser>
          <c:idx val="1"/>
          <c:order val="1"/>
          <c:tx>
            <c:strRef>
              <c:f>'BAO CAO'!$R$48</c:f>
              <c:strCache>
                <c:ptCount val="1"/>
                <c:pt idx="0">
                  <c:v>3,5 - dưới 5,0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'BAO CAO'!$R$49:$R$56</c:f>
              <c:numCache>
                <c:formatCode>0%</c:formatCode>
                <c:ptCount val="8"/>
                <c:pt idx="0">
                  <c:v>6.097560975609756E-2</c:v>
                </c:pt>
                <c:pt idx="1">
                  <c:v>0.19101123595505617</c:v>
                </c:pt>
                <c:pt idx="2">
                  <c:v>6.9767441860465115E-2</c:v>
                </c:pt>
                <c:pt idx="3">
                  <c:v>0.13636363636363635</c:v>
                </c:pt>
                <c:pt idx="4">
                  <c:v>0.31428571428571428</c:v>
                </c:pt>
                <c:pt idx="5">
                  <c:v>0.18181818181818182</c:v>
                </c:pt>
                <c:pt idx="6">
                  <c:v>0.36363636363636365</c:v>
                </c:pt>
                <c:pt idx="7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E-924C-9BE9-D340B0E61994}"/>
            </c:ext>
          </c:extLst>
        </c:ser>
        <c:ser>
          <c:idx val="2"/>
          <c:order val="2"/>
          <c:tx>
            <c:strRef>
              <c:f>'BAO CAO'!$S$48</c:f>
              <c:strCache>
                <c:ptCount val="1"/>
                <c:pt idx="0">
                  <c:v>5,0 - dưới 6,5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'BAO CAO'!$S$49:$S$56</c:f>
              <c:numCache>
                <c:formatCode>0%</c:formatCode>
                <c:ptCount val="8"/>
                <c:pt idx="0">
                  <c:v>0.17073170731707318</c:v>
                </c:pt>
                <c:pt idx="1">
                  <c:v>0.21348314606741572</c:v>
                </c:pt>
                <c:pt idx="2">
                  <c:v>0.20930232558139536</c:v>
                </c:pt>
                <c:pt idx="3">
                  <c:v>0.38636363636363635</c:v>
                </c:pt>
                <c:pt idx="4">
                  <c:v>0.2</c:v>
                </c:pt>
                <c:pt idx="5">
                  <c:v>0.25</c:v>
                </c:pt>
                <c:pt idx="6">
                  <c:v>0.25</c:v>
                </c:pt>
                <c:pt idx="7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E-924C-9BE9-D340B0E61994}"/>
            </c:ext>
          </c:extLst>
        </c:ser>
        <c:ser>
          <c:idx val="3"/>
          <c:order val="3"/>
          <c:tx>
            <c:strRef>
              <c:f>'BAO CAO'!$T$48</c:f>
              <c:strCache>
                <c:ptCount val="1"/>
                <c:pt idx="0">
                  <c:v>6,5 - dưới 8,0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'BAO CAO'!$T$49:$T$56</c:f>
              <c:numCache>
                <c:formatCode>0%</c:formatCode>
                <c:ptCount val="8"/>
                <c:pt idx="0">
                  <c:v>0.18292682926829268</c:v>
                </c:pt>
                <c:pt idx="1">
                  <c:v>0.20224719101123595</c:v>
                </c:pt>
                <c:pt idx="2">
                  <c:v>0.39534883720930231</c:v>
                </c:pt>
                <c:pt idx="3">
                  <c:v>0.31818181818181818</c:v>
                </c:pt>
                <c:pt idx="4">
                  <c:v>0.17142857142857143</c:v>
                </c:pt>
                <c:pt idx="5">
                  <c:v>0.22727272727272727</c:v>
                </c:pt>
                <c:pt idx="6">
                  <c:v>0.15909090909090909</c:v>
                </c:pt>
                <c:pt idx="7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E-924C-9BE9-D340B0E61994}"/>
            </c:ext>
          </c:extLst>
        </c:ser>
        <c:ser>
          <c:idx val="4"/>
          <c:order val="4"/>
          <c:tx>
            <c:strRef>
              <c:f>'BAO CAO'!$U$48</c:f>
              <c:strCache>
                <c:ptCount val="1"/>
                <c:pt idx="0">
                  <c:v>8,0 - 10,0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'BAO CAO'!$U$49:$U$56</c:f>
              <c:numCache>
                <c:formatCode>0%</c:formatCode>
                <c:ptCount val="8"/>
                <c:pt idx="0">
                  <c:v>0.56097560975609762</c:v>
                </c:pt>
                <c:pt idx="1">
                  <c:v>0.3595505617977528</c:v>
                </c:pt>
                <c:pt idx="2">
                  <c:v>0.23255813953488372</c:v>
                </c:pt>
                <c:pt idx="3">
                  <c:v>6.8181818181818177E-2</c:v>
                </c:pt>
                <c:pt idx="4">
                  <c:v>0.11428571428571428</c:v>
                </c:pt>
                <c:pt idx="5">
                  <c:v>9.0909090909090912E-2</c:v>
                </c:pt>
                <c:pt idx="6">
                  <c:v>0.20454545454545456</c:v>
                </c:pt>
                <c:pt idx="7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1E-924C-9BE9-D340B0E6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78895"/>
        <c:axId val="121473503"/>
      </c:barChart>
      <c:catAx>
        <c:axId val="12137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473503"/>
        <c:crosses val="autoZero"/>
        <c:auto val="1"/>
        <c:lblAlgn val="ctr"/>
        <c:lblOffset val="100"/>
        <c:noMultiLvlLbl val="0"/>
      </c:catAx>
      <c:valAx>
        <c:axId val="12147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N"/>
          </a:p>
        </c:txPr>
        <c:crossAx val="12137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72572</xdr:colOff>
      <xdr:row>113</xdr:row>
      <xdr:rowOff>191477</xdr:rowOff>
    </xdr:from>
    <xdr:to>
      <xdr:col>28</xdr:col>
      <xdr:colOff>527539</xdr:colOff>
      <xdr:row>122</xdr:row>
      <xdr:rowOff>122534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DE43FC-AC63-7946-9CE7-44DD85D1C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442406</xdr:colOff>
      <xdr:row>127</xdr:row>
      <xdr:rowOff>226367</xdr:rowOff>
    </xdr:from>
    <xdr:to>
      <xdr:col>21</xdr:col>
      <xdr:colOff>757813</xdr:colOff>
      <xdr:row>136</xdr:row>
      <xdr:rowOff>157425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4C66C1-1462-CB43-9DCD-4DE358448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819220</xdr:colOff>
      <xdr:row>140</xdr:row>
      <xdr:rowOff>79829</xdr:rowOff>
    </xdr:from>
    <xdr:to>
      <xdr:col>28</xdr:col>
      <xdr:colOff>450781</xdr:colOff>
      <xdr:row>149</xdr:row>
      <xdr:rowOff>10887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CE7695-07AC-9F41-93F3-05799F588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407517</xdr:colOff>
      <xdr:row>102</xdr:row>
      <xdr:rowOff>177522</xdr:rowOff>
    </xdr:from>
    <xdr:to>
      <xdr:col>28</xdr:col>
      <xdr:colOff>39078</xdr:colOff>
      <xdr:row>111</xdr:row>
      <xdr:rowOff>108579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C1E7E8-8A39-7946-960C-60DF12968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512187</xdr:colOff>
      <xdr:row>90</xdr:row>
      <xdr:rowOff>191477</xdr:rowOff>
    </xdr:from>
    <xdr:to>
      <xdr:col>28</xdr:col>
      <xdr:colOff>143748</xdr:colOff>
      <xdr:row>99</xdr:row>
      <xdr:rowOff>122534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27096F1-344D-E04E-8DF7-11C03646F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205154</xdr:colOff>
      <xdr:row>77</xdr:row>
      <xdr:rowOff>212411</xdr:rowOff>
    </xdr:from>
    <xdr:to>
      <xdr:col>27</xdr:col>
      <xdr:colOff>660121</xdr:colOff>
      <xdr:row>86</xdr:row>
      <xdr:rowOff>143468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AEE2781-74A2-F447-AD5C-C98F48D42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219110</xdr:colOff>
      <xdr:row>67</xdr:row>
      <xdr:rowOff>212412</xdr:rowOff>
    </xdr:from>
    <xdr:to>
      <xdr:col>27</xdr:col>
      <xdr:colOff>674077</xdr:colOff>
      <xdr:row>76</xdr:row>
      <xdr:rowOff>143469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9023EA-1950-9F4C-AAB7-2F7C267B5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302845</xdr:colOff>
      <xdr:row>56</xdr:row>
      <xdr:rowOff>17027</xdr:rowOff>
    </xdr:from>
    <xdr:to>
      <xdr:col>27</xdr:col>
      <xdr:colOff>757812</xdr:colOff>
      <xdr:row>64</xdr:row>
      <xdr:rowOff>199293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7294768-14C9-BA41-8F7B-8845284A9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672681</xdr:colOff>
      <xdr:row>45</xdr:row>
      <xdr:rowOff>247301</xdr:rowOff>
    </xdr:from>
    <xdr:to>
      <xdr:col>28</xdr:col>
      <xdr:colOff>304242</xdr:colOff>
      <xdr:row>54</xdr:row>
      <xdr:rowOff>178359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643E1E6-9141-B84C-A85E-1B89EC0A2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evanlam/Desktop/DA&#803;Y/NHIE&#803;&#770;M%20VU&#803;/THI/HKII_NH24-25/BA&#769;O%20CA&#769;O%20THI%20THU&#795;&#777;/BA&#769;O%20CA&#769;O%20THI%20THU&#795;&#777;%20(1).xlsx" TargetMode="External"/><Relationship Id="rId1" Type="http://schemas.openxmlformats.org/officeDocument/2006/relationships/externalLinkPath" Target="DA&#803;Y/NHIE&#803;&#770;M%20VU&#803;/THI/HKII_NH24-25/BA&#769;O%20CA&#769;O%20THI%20THU&#795;&#777;/BA&#769;O%20CA&#769;O%20THI%20THU&#795;&#77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O CAO"/>
      <sheetName val="BANG DIEM CHI TIET"/>
    </sheetNames>
    <sheetDataSet>
      <sheetData sheetId="0">
        <row r="58">
          <cell r="Q58" t="str">
            <v>Dưới 3,5</v>
          </cell>
          <cell r="R58" t="str">
            <v>3,5 - dưới 5,0</v>
          </cell>
          <cell r="S58" t="str">
            <v>5,0 - dưới 6,5</v>
          </cell>
          <cell r="T58" t="str">
            <v>6,5 - dưới 8,0</v>
          </cell>
          <cell r="U58" t="str">
            <v>8,0 - 10,0</v>
          </cell>
        </row>
        <row r="59">
          <cell r="Q59">
            <v>1.1904761904761904E-2</v>
          </cell>
          <cell r="R59">
            <v>9.5238095238095233E-2</v>
          </cell>
          <cell r="S59">
            <v>0.17857142857142858</v>
          </cell>
          <cell r="T59">
            <v>0.33333333333333331</v>
          </cell>
          <cell r="U59">
            <v>0.38095238095238093</v>
          </cell>
        </row>
        <row r="60">
          <cell r="Q60">
            <v>1.1235955056179775E-2</v>
          </cell>
          <cell r="R60">
            <v>0.12359550561797752</v>
          </cell>
          <cell r="S60">
            <v>0.47191011235955055</v>
          </cell>
          <cell r="T60">
            <v>0.29213483146067415</v>
          </cell>
          <cell r="U60">
            <v>0.10112359550561797</v>
          </cell>
        </row>
        <row r="61">
          <cell r="Q61">
            <v>2.2727272727272728E-2</v>
          </cell>
          <cell r="R61">
            <v>0.25</v>
          </cell>
          <cell r="S61">
            <v>0.25</v>
          </cell>
          <cell r="T61">
            <v>0.34090909090909088</v>
          </cell>
          <cell r="U61">
            <v>0.13636363636363635</v>
          </cell>
        </row>
        <row r="62">
          <cell r="Q62">
            <v>9.0909090909090912E-2</v>
          </cell>
          <cell r="R62">
            <v>0.22727272727272727</v>
          </cell>
          <cell r="S62">
            <v>0.43181818181818182</v>
          </cell>
          <cell r="T62">
            <v>0.18181818181818182</v>
          </cell>
          <cell r="U62">
            <v>6.8181818181818177E-2</v>
          </cell>
        </row>
        <row r="63">
          <cell r="Q63">
            <v>0.11428571428571428</v>
          </cell>
          <cell r="R63">
            <v>0.34285714285714286</v>
          </cell>
          <cell r="S63">
            <v>0.2857142857142857</v>
          </cell>
          <cell r="T63">
            <v>0.14285714285714285</v>
          </cell>
          <cell r="U63">
            <v>0.11428571428571428</v>
          </cell>
        </row>
        <row r="64">
          <cell r="Q64">
            <v>4.5454545454545456E-2</v>
          </cell>
          <cell r="R64">
            <v>0.27272727272727271</v>
          </cell>
          <cell r="S64">
            <v>0.43181818181818182</v>
          </cell>
          <cell r="T64">
            <v>0.22727272727272727</v>
          </cell>
          <cell r="U64">
            <v>2.2727272727272728E-2</v>
          </cell>
        </row>
        <row r="65">
          <cell r="Q65">
            <v>2.2727272727272728E-2</v>
          </cell>
          <cell r="R65">
            <v>4.5454545454545456E-2</v>
          </cell>
          <cell r="S65">
            <v>0.54545454545454541</v>
          </cell>
          <cell r="T65">
            <v>0.25</v>
          </cell>
          <cell r="U65">
            <v>0.13636363636363635</v>
          </cell>
        </row>
        <row r="66">
          <cell r="Q66">
            <v>7.3170731707317069E-2</v>
          </cell>
          <cell r="R66">
            <v>0.34146341463414637</v>
          </cell>
          <cell r="S66">
            <v>0.56097560975609762</v>
          </cell>
          <cell r="T66">
            <v>2.4390243902439025E-2</v>
          </cell>
          <cell r="U66">
            <v>0</v>
          </cell>
        </row>
        <row r="70">
          <cell r="Q70" t="str">
            <v>Dưới 3,5</v>
          </cell>
          <cell r="R70" t="str">
            <v>3,5 - dưới 5,0</v>
          </cell>
          <cell r="S70" t="str">
            <v>5,0 - dưới 6,5</v>
          </cell>
          <cell r="T70" t="str">
            <v>6,5 - dưới 8,0</v>
          </cell>
          <cell r="U70" t="str">
            <v>8,0 - 10,0</v>
          </cell>
        </row>
        <row r="71">
          <cell r="Q71">
            <v>0</v>
          </cell>
          <cell r="R71">
            <v>3.4090909090909088E-2</v>
          </cell>
          <cell r="S71">
            <v>0.45454545454545453</v>
          </cell>
          <cell r="T71">
            <v>0.38636363636363635</v>
          </cell>
          <cell r="U71">
            <v>0.125</v>
          </cell>
        </row>
        <row r="72">
          <cell r="Q72">
            <v>0</v>
          </cell>
          <cell r="R72">
            <v>5.8139534883720929E-2</v>
          </cell>
          <cell r="S72">
            <v>0.54651162790697672</v>
          </cell>
          <cell r="T72">
            <v>0.33720930232558138</v>
          </cell>
          <cell r="U72">
            <v>5.8139534883720929E-2</v>
          </cell>
        </row>
        <row r="73">
          <cell r="Q73">
            <v>0</v>
          </cell>
          <cell r="R73">
            <v>3.4090909090909088E-2</v>
          </cell>
          <cell r="S73">
            <v>0.32954545454545453</v>
          </cell>
          <cell r="T73">
            <v>0.54545454545454541</v>
          </cell>
          <cell r="U73">
            <v>9.0909090909090912E-2</v>
          </cell>
        </row>
        <row r="74">
          <cell r="Q74">
            <v>1.1904761904761904E-2</v>
          </cell>
          <cell r="R74">
            <v>2.3809523809523808E-2</v>
          </cell>
          <cell r="S74">
            <v>0.42857142857142855</v>
          </cell>
          <cell r="T74">
            <v>0.47619047619047616</v>
          </cell>
          <cell r="U74">
            <v>5.9523809523809521E-2</v>
          </cell>
        </row>
        <row r="75">
          <cell r="Q75">
            <v>0</v>
          </cell>
          <cell r="R75">
            <v>1.2658227848101266E-2</v>
          </cell>
          <cell r="S75">
            <v>0.31645569620253167</v>
          </cell>
          <cell r="T75">
            <v>0.59493670886075944</v>
          </cell>
          <cell r="U75">
            <v>7.5949367088607597E-2</v>
          </cell>
        </row>
        <row r="82">
          <cell r="Q82" t="str">
            <v>Dưới 3,5</v>
          </cell>
          <cell r="R82" t="str">
            <v>3,5 - dưới 5,0</v>
          </cell>
          <cell r="S82" t="str">
            <v>5,0 - dưới 6,5</v>
          </cell>
          <cell r="T82" t="str">
            <v>6,5 - dưới 8,0</v>
          </cell>
          <cell r="U82" t="str">
            <v>8,0 - 10,0</v>
          </cell>
        </row>
        <row r="83">
          <cell r="Q83">
            <v>1.3698630136986301E-2</v>
          </cell>
          <cell r="R83">
            <v>8.2191780821917804E-2</v>
          </cell>
          <cell r="S83">
            <v>0.16438356164383561</v>
          </cell>
          <cell r="T83">
            <v>0.32876712328767121</v>
          </cell>
          <cell r="U83">
            <v>0.41095890410958902</v>
          </cell>
        </row>
        <row r="84">
          <cell r="Q84">
            <v>2.7777777777777776E-2</v>
          </cell>
          <cell r="R84">
            <v>0.19444444444444445</v>
          </cell>
          <cell r="S84">
            <v>0.47222222222222221</v>
          </cell>
          <cell r="T84">
            <v>0.27777777777777779</v>
          </cell>
          <cell r="U84">
            <v>2.7777777777777776E-2</v>
          </cell>
        </row>
        <row r="85">
          <cell r="Q85">
            <v>2.4390243902439025E-2</v>
          </cell>
          <cell r="R85">
            <v>0.12195121951219512</v>
          </cell>
          <cell r="S85">
            <v>0.21951219512195122</v>
          </cell>
          <cell r="T85">
            <v>0.48780487804878048</v>
          </cell>
          <cell r="U85">
            <v>0.14634146341463414</v>
          </cell>
        </row>
        <row r="86">
          <cell r="Q86">
            <v>2.564102564102564E-2</v>
          </cell>
          <cell r="R86">
            <v>0.15384615384615385</v>
          </cell>
          <cell r="S86">
            <v>0.33333333333333331</v>
          </cell>
          <cell r="T86">
            <v>0.33333333333333331</v>
          </cell>
          <cell r="U86">
            <v>0.15384615384615385</v>
          </cell>
        </row>
        <row r="94">
          <cell r="Q94" t="str">
            <v>Dưới 3,5</v>
          </cell>
          <cell r="R94" t="str">
            <v>3,5 - dưới 5,0</v>
          </cell>
          <cell r="S94" t="str">
            <v>5,0 - dưới 6,5</v>
          </cell>
          <cell r="T94" t="str">
            <v>6,5 - dưới 8,0</v>
          </cell>
          <cell r="U94" t="str">
            <v>8,0 - 10,0</v>
          </cell>
        </row>
        <row r="95">
          <cell r="Q95">
            <v>0</v>
          </cell>
          <cell r="R95">
            <v>0.19607843137254902</v>
          </cell>
          <cell r="S95">
            <v>0.17647058823529413</v>
          </cell>
          <cell r="T95">
            <v>0.27450980392156865</v>
          </cell>
          <cell r="U95">
            <v>0.35294117647058826</v>
          </cell>
        </row>
        <row r="96">
          <cell r="Q96">
            <v>0</v>
          </cell>
          <cell r="R96">
            <v>5.0632911392405063E-2</v>
          </cell>
          <cell r="S96">
            <v>0.39240506329113922</v>
          </cell>
          <cell r="T96">
            <v>0.29113924050632911</v>
          </cell>
          <cell r="U96">
            <v>0.26582278481012656</v>
          </cell>
        </row>
        <row r="106">
          <cell r="Q106" t="str">
            <v>Dưới 3,5</v>
          </cell>
          <cell r="R106" t="str">
            <v>3,5 - dưới 5,0</v>
          </cell>
          <cell r="S106" t="str">
            <v>5,0 - dưới 6,5</v>
          </cell>
          <cell r="T106" t="str">
            <v>6,5 - dưới 8,0</v>
          </cell>
          <cell r="U106" t="str">
            <v>8,0 - 10,0</v>
          </cell>
        </row>
        <row r="107">
          <cell r="Q107">
            <v>0</v>
          </cell>
          <cell r="R107">
            <v>0</v>
          </cell>
          <cell r="S107">
            <v>0.4</v>
          </cell>
          <cell r="T107">
            <v>0.6</v>
          </cell>
          <cell r="U107">
            <v>0</v>
          </cell>
        </row>
        <row r="108">
          <cell r="Q108">
            <v>0</v>
          </cell>
          <cell r="R108">
            <v>0.25</v>
          </cell>
          <cell r="S108">
            <v>0.16666666666666666</v>
          </cell>
          <cell r="T108">
            <v>0.41666666666666669</v>
          </cell>
          <cell r="U108">
            <v>0.16666666666666666</v>
          </cell>
        </row>
        <row r="109">
          <cell r="Q109">
            <v>0</v>
          </cell>
          <cell r="R109">
            <v>0.05</v>
          </cell>
          <cell r="S109">
            <v>0.4</v>
          </cell>
          <cell r="T109">
            <v>0.45</v>
          </cell>
          <cell r="U109">
            <v>0.1</v>
          </cell>
        </row>
        <row r="118">
          <cell r="Q118" t="str">
            <v>Dưới 3,5</v>
          </cell>
          <cell r="R118" t="str">
            <v>3,5 - dưới 5,0</v>
          </cell>
          <cell r="S118" t="str">
            <v>5,0 - dưới 6,5</v>
          </cell>
          <cell r="T118" t="str">
            <v>6,5 - dưới 8,0</v>
          </cell>
          <cell r="U118" t="str">
            <v>8,0 - 10,0</v>
          </cell>
        </row>
        <row r="119">
          <cell r="Q119">
            <v>1.282051282051282E-2</v>
          </cell>
          <cell r="R119">
            <v>7.6923076923076927E-2</v>
          </cell>
          <cell r="S119">
            <v>0.15384615384615385</v>
          </cell>
          <cell r="T119">
            <v>0.32051282051282054</v>
          </cell>
          <cell r="U119">
            <v>0.4358974358974359</v>
          </cell>
        </row>
        <row r="120">
          <cell r="Q120">
            <v>0</v>
          </cell>
          <cell r="R120">
            <v>6.9767441860465115E-2</v>
          </cell>
          <cell r="S120">
            <v>0.55813953488372092</v>
          </cell>
          <cell r="T120">
            <v>0.30232558139534882</v>
          </cell>
          <cell r="U120">
            <v>6.9767441860465115E-2</v>
          </cell>
        </row>
        <row r="121">
          <cell r="Q121">
            <v>3.4482758620689655E-2</v>
          </cell>
          <cell r="R121">
            <v>0.13793103448275862</v>
          </cell>
          <cell r="S121">
            <v>0.39655172413793105</v>
          </cell>
          <cell r="T121">
            <v>0.37931034482758619</v>
          </cell>
          <cell r="U121">
            <v>5.1724137931034482E-2</v>
          </cell>
        </row>
        <row r="130">
          <cell r="Q130" t="str">
            <v>Dưới 3,5</v>
          </cell>
          <cell r="R130" t="str">
            <v>3,5 - dưới 5,0</v>
          </cell>
          <cell r="S130" t="str">
            <v>5,0 - dưới 6,5</v>
          </cell>
          <cell r="T130" t="str">
            <v>6,5 - dưới 8,0</v>
          </cell>
          <cell r="U130" t="str">
            <v>8,0 - 10,0</v>
          </cell>
        </row>
        <row r="131">
          <cell r="Q131">
            <v>1.6949152542372881E-2</v>
          </cell>
          <cell r="R131">
            <v>0.11864406779661017</v>
          </cell>
          <cell r="S131">
            <v>0.3559322033898305</v>
          </cell>
          <cell r="T131">
            <v>0.32203389830508472</v>
          </cell>
          <cell r="U131">
            <v>0.1864406779661017</v>
          </cell>
        </row>
        <row r="132">
          <cell r="Q132">
            <v>0</v>
          </cell>
          <cell r="R132">
            <v>0.20689655172413793</v>
          </cell>
          <cell r="S132">
            <v>0.36206896551724138</v>
          </cell>
          <cell r="T132">
            <v>0.29310344827586204</v>
          </cell>
          <cell r="U132">
            <v>0.13793103448275862</v>
          </cell>
        </row>
        <row r="142">
          <cell r="J142" t="str">
            <v>Dưới 3,5</v>
          </cell>
          <cell r="K142" t="str">
            <v>3,5 - dưới 5,0</v>
          </cell>
          <cell r="L142" t="str">
            <v>5,0 - dưới 6,5</v>
          </cell>
          <cell r="M142" t="str">
            <v>6,5 - dưới 8,0</v>
          </cell>
          <cell r="N142" t="str">
            <v>8,0 - 10,0</v>
          </cell>
        </row>
        <row r="143">
          <cell r="J143">
            <v>0</v>
          </cell>
          <cell r="K143">
            <v>0</v>
          </cell>
          <cell r="L143">
            <v>0</v>
          </cell>
          <cell r="M143">
            <v>0.6428571428571429</v>
          </cell>
          <cell r="N143">
            <v>0.35714285714285715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0.44444444444444442</v>
          </cell>
          <cell r="N144">
            <v>0.55555555555555558</v>
          </cell>
        </row>
        <row r="145">
          <cell r="J145">
            <v>0</v>
          </cell>
          <cell r="K145">
            <v>0</v>
          </cell>
          <cell r="L145">
            <v>0.16666666666666666</v>
          </cell>
          <cell r="M145">
            <v>0.33333333333333331</v>
          </cell>
          <cell r="N145">
            <v>0.5</v>
          </cell>
        </row>
        <row r="146">
          <cell r="J146">
            <v>0</v>
          </cell>
          <cell r="K146">
            <v>0</v>
          </cell>
          <cell r="L146">
            <v>0.44444444444444442</v>
          </cell>
          <cell r="M146">
            <v>0.44444444444444442</v>
          </cell>
          <cell r="N146">
            <v>0.1111111111111111</v>
          </cell>
        </row>
        <row r="154">
          <cell r="Q154" t="str">
            <v>Dưới 3,5</v>
          </cell>
          <cell r="R154" t="str">
            <v>3,5 - dưới 5,0</v>
          </cell>
          <cell r="S154" t="str">
            <v>5,0 - dưới 6,5</v>
          </cell>
          <cell r="T154" t="str">
            <v>6,5 - dưới 8,0</v>
          </cell>
          <cell r="U154" t="str">
            <v>8,0 - 10,0</v>
          </cell>
        </row>
        <row r="155">
          <cell r="Q155">
            <v>0</v>
          </cell>
          <cell r="R155">
            <v>8.3333333333333329E-2</v>
          </cell>
          <cell r="S155">
            <v>0.47222222222222221</v>
          </cell>
          <cell r="T155">
            <v>0.27777777777777779</v>
          </cell>
          <cell r="U155">
            <v>0.16666666666666666</v>
          </cell>
        </row>
        <row r="156">
          <cell r="Q156">
            <v>0.10526315789473684</v>
          </cell>
          <cell r="R156">
            <v>0.21052631578947367</v>
          </cell>
          <cell r="S156">
            <v>0.31578947368421051</v>
          </cell>
          <cell r="T156">
            <v>0.28947368421052633</v>
          </cell>
          <cell r="U156">
            <v>7.8947368421052627E-2</v>
          </cell>
        </row>
        <row r="157">
          <cell r="Q157">
            <v>9.0909090909090912E-2</v>
          </cell>
          <cell r="R157">
            <v>0.36363636363636365</v>
          </cell>
          <cell r="S157">
            <v>0.45454545454545453</v>
          </cell>
          <cell r="T157">
            <v>9.0909090909090912E-2</v>
          </cell>
          <cell r="U157">
            <v>0</v>
          </cell>
        </row>
        <row r="158">
          <cell r="Q158">
            <v>0.08</v>
          </cell>
          <cell r="R158">
            <v>0.4</v>
          </cell>
          <cell r="S158">
            <v>0.32</v>
          </cell>
          <cell r="T158">
            <v>0.2</v>
          </cell>
          <cell r="U158">
            <v>0</v>
          </cell>
        </row>
        <row r="159">
          <cell r="Q159">
            <v>3.7037037037037035E-2</v>
          </cell>
          <cell r="R159">
            <v>0.29629629629629628</v>
          </cell>
          <cell r="S159">
            <v>0.48148148148148145</v>
          </cell>
          <cell r="T159">
            <v>0.18518518518518517</v>
          </cell>
          <cell r="U159">
            <v>0</v>
          </cell>
        </row>
      </sheetData>
      <sheetData sheetId="1">
        <row r="4">
          <cell r="D4" t="str">
            <v>12A1</v>
          </cell>
          <cell r="K4" t="str">
            <v>Vật lý</v>
          </cell>
          <cell r="L4">
            <v>8.6</v>
          </cell>
          <cell r="M4" t="str">
            <v>Hóa học</v>
          </cell>
          <cell r="N4">
            <v>6.2</v>
          </cell>
          <cell r="R4">
            <v>7.1668981481481477</v>
          </cell>
        </row>
        <row r="5">
          <cell r="D5" t="str">
            <v>12A1</v>
          </cell>
          <cell r="K5" t="str">
            <v>Vật lý</v>
          </cell>
          <cell r="L5">
            <v>6.5</v>
          </cell>
          <cell r="M5" t="str">
            <v>Tiếng Anh</v>
          </cell>
          <cell r="N5">
            <v>6.25</v>
          </cell>
          <cell r="R5">
            <v>6.8268518518518517</v>
          </cell>
        </row>
        <row r="6">
          <cell r="D6" t="str">
            <v>12A1</v>
          </cell>
          <cell r="K6" t="str">
            <v>Vật lý</v>
          </cell>
          <cell r="L6">
            <v>6.25</v>
          </cell>
          <cell r="M6" t="str">
            <v>Tiếng Anh</v>
          </cell>
          <cell r="N6">
            <v>5.5</v>
          </cell>
          <cell r="R6">
            <v>6.6180555555555554</v>
          </cell>
        </row>
        <row r="7">
          <cell r="D7" t="str">
            <v>12A1</v>
          </cell>
          <cell r="K7" t="str">
            <v>Vật lý</v>
          </cell>
          <cell r="L7">
            <v>9.5</v>
          </cell>
          <cell r="M7" t="str">
            <v>Sinh học</v>
          </cell>
          <cell r="N7">
            <v>7.75</v>
          </cell>
          <cell r="R7">
            <v>8.3585648148148159</v>
          </cell>
        </row>
        <row r="8">
          <cell r="D8" t="str">
            <v>12A1</v>
          </cell>
          <cell r="K8" t="str">
            <v>Vật lý</v>
          </cell>
          <cell r="L8">
            <v>9.25</v>
          </cell>
          <cell r="M8" t="str">
            <v>Tiếng Anh</v>
          </cell>
          <cell r="N8">
            <v>7.25</v>
          </cell>
          <cell r="R8">
            <v>8.7138888888888886</v>
          </cell>
        </row>
        <row r="9">
          <cell r="D9" t="str">
            <v>12A1</v>
          </cell>
          <cell r="K9" t="str">
            <v>Vật lý</v>
          </cell>
          <cell r="L9">
            <v>7.25</v>
          </cell>
          <cell r="M9" t="str">
            <v>Tiếng Anh</v>
          </cell>
          <cell r="N9">
            <v>8</v>
          </cell>
          <cell r="R9">
            <v>8.1314814814814831</v>
          </cell>
        </row>
        <row r="10">
          <cell r="D10" t="str">
            <v>12A1</v>
          </cell>
          <cell r="K10" t="str">
            <v>Vật lý</v>
          </cell>
          <cell r="L10">
            <v>10</v>
          </cell>
          <cell r="M10" t="str">
            <v>Tiếng Anh</v>
          </cell>
          <cell r="N10">
            <v>6.75</v>
          </cell>
          <cell r="R10">
            <v>8.5377314814814831</v>
          </cell>
        </row>
        <row r="11">
          <cell r="D11" t="str">
            <v>12A1</v>
          </cell>
          <cell r="K11" t="str">
            <v>Vật lý</v>
          </cell>
          <cell r="L11">
            <v>5.85</v>
          </cell>
          <cell r="M11" t="str">
            <v>Tiếng Anh</v>
          </cell>
          <cell r="N11">
            <v>5.5</v>
          </cell>
          <cell r="R11">
            <v>7.0560185185185187</v>
          </cell>
        </row>
        <row r="12">
          <cell r="D12" t="str">
            <v>12A1</v>
          </cell>
          <cell r="K12" t="str">
            <v>Vật lý</v>
          </cell>
          <cell r="L12">
            <v>4.2</v>
          </cell>
          <cell r="M12" t="str">
            <v>Tiếng Anh</v>
          </cell>
          <cell r="N12">
            <v>5.5</v>
          </cell>
          <cell r="R12">
            <v>6.666666666666667</v>
          </cell>
        </row>
        <row r="13">
          <cell r="D13" t="str">
            <v>12A1</v>
          </cell>
          <cell r="K13" t="str">
            <v>Vật lý</v>
          </cell>
          <cell r="L13">
            <v>7.75</v>
          </cell>
          <cell r="M13" t="str">
            <v>Tiếng Anh</v>
          </cell>
          <cell r="N13">
            <v>9</v>
          </cell>
          <cell r="R13">
            <v>8.7115740740740755</v>
          </cell>
        </row>
        <row r="14">
          <cell r="D14" t="str">
            <v>12A1</v>
          </cell>
          <cell r="K14" t="str">
            <v>Vật lý</v>
          </cell>
          <cell r="L14">
            <v>6.1</v>
          </cell>
          <cell r="M14" t="str">
            <v>Sinh học</v>
          </cell>
          <cell r="N14">
            <v>7.25</v>
          </cell>
          <cell r="R14">
            <v>6.9469907407407403</v>
          </cell>
        </row>
        <row r="15">
          <cell r="D15" t="str">
            <v>12A1</v>
          </cell>
          <cell r="K15" t="str">
            <v>Vật lý</v>
          </cell>
          <cell r="L15">
            <v>8.5</v>
          </cell>
          <cell r="M15" t="str">
            <v>Tiếng Anh</v>
          </cell>
          <cell r="N15">
            <v>7.75</v>
          </cell>
          <cell r="R15">
            <v>8.8678240740740755</v>
          </cell>
        </row>
        <row r="16">
          <cell r="D16" t="str">
            <v>12A1</v>
          </cell>
          <cell r="K16" t="str">
            <v>Vật lý</v>
          </cell>
          <cell r="L16">
            <v>8.5</v>
          </cell>
          <cell r="M16" t="str">
            <v>Tiếng Anh</v>
          </cell>
          <cell r="N16">
            <v>6.75</v>
          </cell>
          <cell r="R16">
            <v>7.8726851851851851</v>
          </cell>
        </row>
        <row r="17">
          <cell r="D17" t="str">
            <v>12A1</v>
          </cell>
          <cell r="K17" t="str">
            <v>Vật lý</v>
          </cell>
          <cell r="L17">
            <v>9.25</v>
          </cell>
          <cell r="M17" t="str">
            <v>Hóa học</v>
          </cell>
          <cell r="N17">
            <v>8.5</v>
          </cell>
          <cell r="R17">
            <v>8.6331018518518512</v>
          </cell>
        </row>
        <row r="18">
          <cell r="D18" t="str">
            <v>12A1</v>
          </cell>
          <cell r="K18" t="str">
            <v>Vật lý</v>
          </cell>
          <cell r="L18">
            <v>9</v>
          </cell>
          <cell r="M18" t="str">
            <v>Tiếng Anh</v>
          </cell>
          <cell r="N18">
            <v>6.75</v>
          </cell>
          <cell r="R18">
            <v>8.3518518518518512</v>
          </cell>
        </row>
        <row r="19">
          <cell r="D19" t="str">
            <v>12A1</v>
          </cell>
          <cell r="K19" t="str">
            <v>Vật lý</v>
          </cell>
          <cell r="L19">
            <v>7.35</v>
          </cell>
          <cell r="M19" t="str">
            <v>Hóa học</v>
          </cell>
          <cell r="N19">
            <v>6.5</v>
          </cell>
          <cell r="R19">
            <v>7.8094907407407419</v>
          </cell>
        </row>
        <row r="20">
          <cell r="D20" t="str">
            <v>12A1</v>
          </cell>
          <cell r="K20" t="str">
            <v>Vật lý</v>
          </cell>
          <cell r="L20">
            <v>8.25</v>
          </cell>
          <cell r="M20" t="str">
            <v>Tiếng Anh</v>
          </cell>
          <cell r="N20">
            <v>6</v>
          </cell>
          <cell r="R20">
            <v>7.6534722222222227</v>
          </cell>
        </row>
        <row r="21">
          <cell r="D21" t="str">
            <v>12A1</v>
          </cell>
          <cell r="K21" t="str">
            <v>Vật lý</v>
          </cell>
          <cell r="L21">
            <v>7.75</v>
          </cell>
          <cell r="M21" t="str">
            <v>Sinh học</v>
          </cell>
          <cell r="N21">
            <v>7</v>
          </cell>
          <cell r="R21">
            <v>7.5055555555555555</v>
          </cell>
        </row>
        <row r="22">
          <cell r="D22" t="str">
            <v>12A1</v>
          </cell>
          <cell r="K22" t="str">
            <v>Vật lý</v>
          </cell>
          <cell r="L22">
            <v>9.5</v>
          </cell>
          <cell r="M22" t="str">
            <v>Hóa học</v>
          </cell>
          <cell r="N22">
            <v>9.5</v>
          </cell>
          <cell r="R22">
            <v>8.3629629629629623</v>
          </cell>
        </row>
        <row r="23">
          <cell r="D23" t="str">
            <v>12A1</v>
          </cell>
          <cell r="K23" t="str">
            <v>Vật lý</v>
          </cell>
          <cell r="L23">
            <v>7.7</v>
          </cell>
          <cell r="M23" t="str">
            <v>Hóa học</v>
          </cell>
          <cell r="N23">
            <v>8.75</v>
          </cell>
          <cell r="R23">
            <v>7.6252314814814817</v>
          </cell>
        </row>
        <row r="24">
          <cell r="D24" t="str">
            <v>12A1</v>
          </cell>
          <cell r="K24" t="str">
            <v>Vật lý</v>
          </cell>
          <cell r="L24">
            <v>8.25</v>
          </cell>
          <cell r="M24" t="str">
            <v>Hóa học</v>
          </cell>
          <cell r="N24">
            <v>9.25</v>
          </cell>
          <cell r="R24">
            <v>8.6601851851851848</v>
          </cell>
        </row>
        <row r="25">
          <cell r="D25" t="str">
            <v>12A1</v>
          </cell>
          <cell r="K25" t="str">
            <v>Vật lý</v>
          </cell>
          <cell r="L25">
            <v>8.35</v>
          </cell>
          <cell r="M25" t="str">
            <v>Tiếng Anh</v>
          </cell>
          <cell r="N25">
            <v>8.25</v>
          </cell>
          <cell r="R25">
            <v>8.2222222222222214</v>
          </cell>
        </row>
        <row r="26">
          <cell r="D26" t="str">
            <v>12A1</v>
          </cell>
          <cell r="K26" t="str">
            <v>Vật lý</v>
          </cell>
          <cell r="L26">
            <v>8</v>
          </cell>
          <cell r="M26" t="str">
            <v>Tiếng Anh</v>
          </cell>
          <cell r="N26">
            <v>5.5</v>
          </cell>
          <cell r="R26">
            <v>7.5513888888888889</v>
          </cell>
        </row>
        <row r="27">
          <cell r="D27" t="str">
            <v>12A1</v>
          </cell>
          <cell r="K27" t="str">
            <v>Vật lý</v>
          </cell>
          <cell r="L27">
            <v>8.75</v>
          </cell>
          <cell r="M27" t="str">
            <v>Hóa học</v>
          </cell>
          <cell r="N27">
            <v>8.75</v>
          </cell>
          <cell r="R27">
            <v>7.9833333333333343</v>
          </cell>
        </row>
        <row r="28">
          <cell r="D28" t="str">
            <v>12A1</v>
          </cell>
          <cell r="K28" t="str">
            <v>Vật lý</v>
          </cell>
          <cell r="L28">
            <v>8.5</v>
          </cell>
          <cell r="M28" t="str">
            <v>Hóa học</v>
          </cell>
          <cell r="N28">
            <v>9.75</v>
          </cell>
          <cell r="R28">
            <v>8.6231481481481467</v>
          </cell>
        </row>
        <row r="29">
          <cell r="D29" t="str">
            <v>12A1</v>
          </cell>
          <cell r="K29" t="str">
            <v>Lịch sử</v>
          </cell>
          <cell r="L29">
            <v>9.75</v>
          </cell>
          <cell r="M29" t="str">
            <v>Tiếng Anh</v>
          </cell>
          <cell r="N29">
            <v>6.25</v>
          </cell>
          <cell r="R29">
            <v>8.4819444444444443</v>
          </cell>
        </row>
        <row r="30">
          <cell r="D30" t="str">
            <v>12A1</v>
          </cell>
          <cell r="K30" t="str">
            <v>Vật lý</v>
          </cell>
          <cell r="L30">
            <v>7.35</v>
          </cell>
          <cell r="M30" t="str">
            <v>Tiếng Anh</v>
          </cell>
          <cell r="N30">
            <v>6.75</v>
          </cell>
          <cell r="R30">
            <v>7.8437500000000009</v>
          </cell>
        </row>
        <row r="31">
          <cell r="D31" t="str">
            <v>12A1</v>
          </cell>
          <cell r="K31" t="str">
            <v>Vật lý</v>
          </cell>
          <cell r="L31">
            <v>8.75</v>
          </cell>
          <cell r="M31" t="str">
            <v>Hóa học</v>
          </cell>
          <cell r="N31">
            <v>7.5</v>
          </cell>
          <cell r="R31">
            <v>7.686805555555555</v>
          </cell>
        </row>
        <row r="32">
          <cell r="D32" t="str">
            <v>12A1</v>
          </cell>
          <cell r="K32" t="str">
            <v>Vật lý</v>
          </cell>
          <cell r="L32">
            <v>7.35</v>
          </cell>
          <cell r="M32" t="str">
            <v>Hóa học</v>
          </cell>
          <cell r="N32">
            <v>6.5</v>
          </cell>
          <cell r="R32">
            <v>7.1293981481481481</v>
          </cell>
        </row>
        <row r="33">
          <cell r="D33" t="str">
            <v>12A1</v>
          </cell>
          <cell r="K33" t="str">
            <v>Hóa học</v>
          </cell>
          <cell r="L33">
            <v>8.75</v>
          </cell>
          <cell r="M33" t="str">
            <v>Vật lý</v>
          </cell>
          <cell r="N33">
            <v>10</v>
          </cell>
          <cell r="R33">
            <v>8.8432870370370367</v>
          </cell>
        </row>
        <row r="34">
          <cell r="D34" t="str">
            <v>12A1</v>
          </cell>
          <cell r="K34" t="str">
            <v>Vật lý</v>
          </cell>
          <cell r="L34">
            <v>8.75</v>
          </cell>
          <cell r="M34" t="str">
            <v>Lịch sử</v>
          </cell>
          <cell r="N34">
            <v>8</v>
          </cell>
          <cell r="R34">
            <v>8.5164351851851841</v>
          </cell>
        </row>
        <row r="35">
          <cell r="D35" t="str">
            <v>12A1</v>
          </cell>
          <cell r="K35" t="str">
            <v>Hóa học</v>
          </cell>
          <cell r="L35">
            <v>9</v>
          </cell>
          <cell r="M35" t="str">
            <v>Vật lý</v>
          </cell>
          <cell r="N35">
            <v>9.5</v>
          </cell>
          <cell r="R35">
            <v>8.7375000000000007</v>
          </cell>
        </row>
        <row r="36">
          <cell r="D36" t="str">
            <v>12A1</v>
          </cell>
          <cell r="K36" t="str">
            <v>Vật lý</v>
          </cell>
          <cell r="L36">
            <v>7.1</v>
          </cell>
          <cell r="M36" t="str">
            <v>Tiếng Anh</v>
          </cell>
          <cell r="N36">
            <v>5.5</v>
          </cell>
          <cell r="R36">
            <v>7.5773148148148142</v>
          </cell>
        </row>
        <row r="37">
          <cell r="D37" t="str">
            <v>12A1</v>
          </cell>
          <cell r="K37" t="str">
            <v>Vật lý</v>
          </cell>
          <cell r="L37">
            <v>7.95</v>
          </cell>
          <cell r="M37" t="str">
            <v>Tiếng Anh</v>
          </cell>
          <cell r="N37">
            <v>7.25</v>
          </cell>
          <cell r="R37">
            <v>8.263425925925926</v>
          </cell>
        </row>
        <row r="38">
          <cell r="D38" t="str">
            <v>12A1</v>
          </cell>
          <cell r="K38" t="str">
            <v>Hóa học</v>
          </cell>
          <cell r="L38">
            <v>8</v>
          </cell>
          <cell r="M38" t="str">
            <v>Vật lý</v>
          </cell>
          <cell r="N38">
            <v>8</v>
          </cell>
          <cell r="R38">
            <v>7.4937500000000004</v>
          </cell>
        </row>
        <row r="39">
          <cell r="D39" t="str">
            <v>12A1</v>
          </cell>
          <cell r="K39" t="str">
            <v>Vật lý</v>
          </cell>
          <cell r="L39">
            <v>9.5</v>
          </cell>
          <cell r="M39" t="str">
            <v>Tiếng Anh</v>
          </cell>
          <cell r="N39">
            <v>7</v>
          </cell>
          <cell r="R39">
            <v>8.3555555555555543</v>
          </cell>
        </row>
        <row r="40">
          <cell r="D40" t="str">
            <v>12A1</v>
          </cell>
          <cell r="K40" t="str">
            <v>Vật lý</v>
          </cell>
          <cell r="L40">
            <v>8.1</v>
          </cell>
          <cell r="M40" t="str">
            <v>Tiếng Anh</v>
          </cell>
          <cell r="N40">
            <v>7.5</v>
          </cell>
          <cell r="R40">
            <v>8.0976851851851848</v>
          </cell>
        </row>
        <row r="41">
          <cell r="D41" t="str">
            <v>12A1</v>
          </cell>
          <cell r="K41" t="str">
            <v>Vật lý</v>
          </cell>
          <cell r="L41">
            <v>8.5</v>
          </cell>
          <cell r="M41" t="str">
            <v>Tiếng Anh</v>
          </cell>
          <cell r="N41">
            <v>6</v>
          </cell>
          <cell r="R41">
            <v>7.8458333333333341</v>
          </cell>
        </row>
        <row r="42">
          <cell r="D42" t="str">
            <v>12A1</v>
          </cell>
          <cell r="K42" t="str">
            <v>Vật lý</v>
          </cell>
          <cell r="L42">
            <v>9.5</v>
          </cell>
          <cell r="M42" t="str">
            <v>Tiếng Anh</v>
          </cell>
          <cell r="N42">
            <v>9.75</v>
          </cell>
          <cell r="R42">
            <v>9.1604166666666664</v>
          </cell>
        </row>
        <row r="43">
          <cell r="D43" t="str">
            <v>12A1</v>
          </cell>
          <cell r="K43" t="str">
            <v>Vật lý</v>
          </cell>
          <cell r="L43">
            <v>8</v>
          </cell>
          <cell r="M43" t="str">
            <v>Tiếng Anh</v>
          </cell>
          <cell r="N43">
            <v>5.25</v>
          </cell>
          <cell r="R43">
            <v>6.9215277777777775</v>
          </cell>
        </row>
        <row r="44">
          <cell r="D44" t="str">
            <v>12A1</v>
          </cell>
          <cell r="K44" t="str">
            <v>Vật lý</v>
          </cell>
          <cell r="L44">
            <v>3.75</v>
          </cell>
          <cell r="M44" t="str">
            <v>Tiếng Anh</v>
          </cell>
          <cell r="N44">
            <v>4</v>
          </cell>
          <cell r="R44">
            <v>5.9567129629629623</v>
          </cell>
        </row>
        <row r="45">
          <cell r="D45" t="str">
            <v>12A1</v>
          </cell>
          <cell r="K45" t="str">
            <v>Vật lý</v>
          </cell>
          <cell r="L45">
            <v>8.25</v>
          </cell>
          <cell r="M45" t="str">
            <v>Tiếng Anh</v>
          </cell>
          <cell r="N45">
            <v>8.5</v>
          </cell>
          <cell r="R45">
            <v>8.5057870370370381</v>
          </cell>
        </row>
        <row r="46">
          <cell r="D46" t="str">
            <v>12A1</v>
          </cell>
          <cell r="K46" t="str">
            <v>Vật lý</v>
          </cell>
          <cell r="L46">
            <v>7.75</v>
          </cell>
          <cell r="M46" t="str">
            <v>Tiếng Anh</v>
          </cell>
          <cell r="N46">
            <v>6</v>
          </cell>
          <cell r="R46">
            <v>7.7143518518518519</v>
          </cell>
        </row>
        <row r="47">
          <cell r="D47" t="str">
            <v>12A1</v>
          </cell>
          <cell r="K47" t="str">
            <v>Vật lý</v>
          </cell>
          <cell r="L47">
            <v>7.85</v>
          </cell>
          <cell r="M47" t="str">
            <v>Tiếng Anh</v>
          </cell>
          <cell r="N47">
            <v>6</v>
          </cell>
          <cell r="R47">
            <v>8.319907407407408</v>
          </cell>
        </row>
        <row r="48">
          <cell r="D48" t="str">
            <v>12A10</v>
          </cell>
          <cell r="K48" t="str">
            <v>Lịch sử</v>
          </cell>
          <cell r="L48">
            <v>6</v>
          </cell>
          <cell r="M48" t="str">
            <v>GDKT-PL</v>
          </cell>
          <cell r="N48">
            <v>5.35</v>
          </cell>
          <cell r="R48">
            <v>5.8601851851851858</v>
          </cell>
        </row>
        <row r="49">
          <cell r="D49" t="str">
            <v>12A10</v>
          </cell>
          <cell r="K49" t="str">
            <v>Lịch sử</v>
          </cell>
          <cell r="L49">
            <v>6.5</v>
          </cell>
          <cell r="M49" t="str">
            <v>Địa lý</v>
          </cell>
          <cell r="N49">
            <v>5.5</v>
          </cell>
          <cell r="R49">
            <v>6.3199074074074071</v>
          </cell>
        </row>
        <row r="50">
          <cell r="D50" t="str">
            <v>12A10</v>
          </cell>
          <cell r="K50" t="str">
            <v>Lịch sử</v>
          </cell>
          <cell r="L50">
            <v>4.75</v>
          </cell>
          <cell r="M50" t="str">
            <v>Địa lý</v>
          </cell>
          <cell r="N50">
            <v>4.0999999999999996</v>
          </cell>
          <cell r="R50">
            <v>5.5807870370370374</v>
          </cell>
        </row>
        <row r="51">
          <cell r="D51" t="str">
            <v>12A10</v>
          </cell>
          <cell r="K51" t="str">
            <v>Lịch sử</v>
          </cell>
          <cell r="L51">
            <v>7.25</v>
          </cell>
          <cell r="M51" t="str">
            <v>Địa lý</v>
          </cell>
          <cell r="N51">
            <v>6</v>
          </cell>
          <cell r="R51">
            <v>6.5858796296296305</v>
          </cell>
        </row>
        <row r="52">
          <cell r="D52" t="str">
            <v>12A10</v>
          </cell>
          <cell r="K52" t="str">
            <v>Lịch sử</v>
          </cell>
          <cell r="L52">
            <v>6.75</v>
          </cell>
          <cell r="M52" t="str">
            <v>Địa lý</v>
          </cell>
          <cell r="N52">
            <v>4.8499999999999996</v>
          </cell>
          <cell r="R52">
            <v>6.21875</v>
          </cell>
        </row>
        <row r="53">
          <cell r="D53" t="str">
            <v>12A10</v>
          </cell>
          <cell r="K53" t="str">
            <v>Lịch sử</v>
          </cell>
          <cell r="L53">
            <v>5.25</v>
          </cell>
          <cell r="M53" t="str">
            <v>Địa lý</v>
          </cell>
          <cell r="N53">
            <v>3.6</v>
          </cell>
          <cell r="R53">
            <v>5.9884259259259256</v>
          </cell>
        </row>
        <row r="54">
          <cell r="D54" t="str">
            <v>12A10</v>
          </cell>
          <cell r="K54" t="str">
            <v>Lịch sử</v>
          </cell>
          <cell r="L54">
            <v>6</v>
          </cell>
          <cell r="M54" t="str">
            <v>Địa lý</v>
          </cell>
          <cell r="N54">
            <v>4.75</v>
          </cell>
          <cell r="R54">
            <v>5.9108796296296298</v>
          </cell>
        </row>
        <row r="55">
          <cell r="D55" t="str">
            <v>12A10</v>
          </cell>
          <cell r="K55" t="str">
            <v>Lịch sử</v>
          </cell>
          <cell r="L55">
            <v>3.6</v>
          </cell>
          <cell r="M55" t="str">
            <v>Địa lý</v>
          </cell>
          <cell r="N55">
            <v>3.5</v>
          </cell>
          <cell r="R55">
            <v>5.3833333333333329</v>
          </cell>
        </row>
        <row r="56">
          <cell r="D56" t="str">
            <v>12A10</v>
          </cell>
          <cell r="K56" t="str">
            <v>Lịch sử</v>
          </cell>
          <cell r="L56">
            <v>1.7</v>
          </cell>
          <cell r="M56" t="str">
            <v>GDKT-PL</v>
          </cell>
          <cell r="N56">
            <v>6.5</v>
          </cell>
          <cell r="R56">
            <v>5.7787037037037043</v>
          </cell>
        </row>
        <row r="57">
          <cell r="D57" t="str">
            <v>12A10</v>
          </cell>
          <cell r="K57" t="str">
            <v>Tiếng Anh</v>
          </cell>
          <cell r="L57">
            <v>4</v>
          </cell>
          <cell r="M57" t="str">
            <v>Địa lý</v>
          </cell>
          <cell r="N57">
            <v>8.25</v>
          </cell>
          <cell r="R57">
            <v>6.9231481481481483</v>
          </cell>
        </row>
        <row r="58">
          <cell r="D58" t="str">
            <v>12A10</v>
          </cell>
          <cell r="K58" t="str">
            <v>Lịch sử</v>
          </cell>
          <cell r="L58">
            <v>9.5</v>
          </cell>
          <cell r="M58" t="str">
            <v>Địa lý</v>
          </cell>
          <cell r="N58">
            <v>9.25</v>
          </cell>
          <cell r="R58">
            <v>8.8465277777777764</v>
          </cell>
        </row>
        <row r="59">
          <cell r="D59" t="str">
            <v>12A10</v>
          </cell>
          <cell r="K59" t="str">
            <v>Lịch sử</v>
          </cell>
          <cell r="L59">
            <v>5.25</v>
          </cell>
          <cell r="M59" t="str">
            <v>Địa lý</v>
          </cell>
          <cell r="N59">
            <v>4.5</v>
          </cell>
          <cell r="R59">
            <v>6.2340277777777775</v>
          </cell>
        </row>
        <row r="60">
          <cell r="D60" t="str">
            <v>12A10</v>
          </cell>
          <cell r="K60" t="str">
            <v>GDKT-PL</v>
          </cell>
          <cell r="L60">
            <v>5.0999999999999996</v>
          </cell>
          <cell r="M60" t="str">
            <v>Địa lý</v>
          </cell>
          <cell r="N60">
            <v>6.1</v>
          </cell>
          <cell r="R60">
            <v>6.5733796296296294</v>
          </cell>
        </row>
        <row r="61">
          <cell r="D61" t="str">
            <v>12A10</v>
          </cell>
          <cell r="K61" t="str">
            <v>Lịch sử</v>
          </cell>
          <cell r="L61">
            <v>6.5</v>
          </cell>
          <cell r="M61" t="str">
            <v>Địa lý</v>
          </cell>
          <cell r="N61">
            <v>4.75</v>
          </cell>
          <cell r="R61">
            <v>6.4340277777777777</v>
          </cell>
        </row>
        <row r="62">
          <cell r="D62" t="str">
            <v>12A10</v>
          </cell>
          <cell r="K62" t="str">
            <v>Lịch sử</v>
          </cell>
          <cell r="L62">
            <v>6.75</v>
          </cell>
          <cell r="M62" t="str">
            <v>Địa lý</v>
          </cell>
          <cell r="N62">
            <v>6.25</v>
          </cell>
          <cell r="R62">
            <v>5.9652777777777768</v>
          </cell>
        </row>
        <row r="63">
          <cell r="D63" t="str">
            <v>12A10</v>
          </cell>
          <cell r="K63" t="str">
            <v>Lịch sử</v>
          </cell>
          <cell r="L63">
            <v>5.75</v>
          </cell>
          <cell r="M63" t="str">
            <v>Địa lý</v>
          </cell>
          <cell r="N63">
            <v>6</v>
          </cell>
          <cell r="R63">
            <v>6.3754629629629633</v>
          </cell>
        </row>
        <row r="64">
          <cell r="D64" t="str">
            <v>12A10</v>
          </cell>
          <cell r="K64" t="str">
            <v>Tiếng Anh</v>
          </cell>
          <cell r="L64">
            <v>3</v>
          </cell>
          <cell r="M64" t="str">
            <v>Địa lý</v>
          </cell>
          <cell r="N64">
            <v>6.5</v>
          </cell>
          <cell r="R64">
            <v>6.5106481481481477</v>
          </cell>
        </row>
        <row r="65">
          <cell r="D65" t="str">
            <v>12A10</v>
          </cell>
          <cell r="K65" t="str">
            <v>Lịch sử</v>
          </cell>
          <cell r="L65">
            <v>7.25</v>
          </cell>
          <cell r="M65" t="str">
            <v>GDKT-PL</v>
          </cell>
          <cell r="N65">
            <v>8.25</v>
          </cell>
          <cell r="R65">
            <v>7.2789351851851851</v>
          </cell>
        </row>
        <row r="66">
          <cell r="D66" t="str">
            <v>12A10</v>
          </cell>
          <cell r="K66" t="str">
            <v>Lịch sử</v>
          </cell>
          <cell r="L66">
            <v>6.75</v>
          </cell>
          <cell r="M66" t="str">
            <v>Địa lý</v>
          </cell>
          <cell r="N66">
            <v>7</v>
          </cell>
          <cell r="R66">
            <v>7.3687499999999995</v>
          </cell>
        </row>
        <row r="67">
          <cell r="D67" t="str">
            <v>12A10</v>
          </cell>
          <cell r="K67" t="str">
            <v>Tiếng Anh</v>
          </cell>
          <cell r="L67">
            <v>6.75</v>
          </cell>
          <cell r="M67" t="str">
            <v>Địa lý</v>
          </cell>
          <cell r="N67">
            <v>8.75</v>
          </cell>
          <cell r="R67">
            <v>7.7196759259259267</v>
          </cell>
        </row>
        <row r="68">
          <cell r="D68" t="str">
            <v>12A10</v>
          </cell>
          <cell r="K68" t="str">
            <v>Lịch sử</v>
          </cell>
          <cell r="L68">
            <v>5.75</v>
          </cell>
          <cell r="M68" t="str">
            <v>Địa lý</v>
          </cell>
          <cell r="N68">
            <v>4.5</v>
          </cell>
          <cell r="R68">
            <v>6.3537037037037036</v>
          </cell>
        </row>
        <row r="69">
          <cell r="D69" t="str">
            <v>12A10</v>
          </cell>
          <cell r="K69" t="str">
            <v>Lịch sử</v>
          </cell>
          <cell r="L69">
            <v>3.35</v>
          </cell>
          <cell r="M69" t="str">
            <v>GDKT-PL</v>
          </cell>
          <cell r="N69">
            <v>7.1</v>
          </cell>
          <cell r="R69">
            <v>5.8004629629629623</v>
          </cell>
        </row>
        <row r="70">
          <cell r="D70" t="str">
            <v>12A10</v>
          </cell>
          <cell r="K70" t="str">
            <v>Lịch sử</v>
          </cell>
          <cell r="L70">
            <v>7.25</v>
          </cell>
          <cell r="M70" t="str">
            <v>Tiếng Anh</v>
          </cell>
          <cell r="N70">
            <v>2.25</v>
          </cell>
          <cell r="R70">
            <v>6.0412037037037027</v>
          </cell>
        </row>
        <row r="71">
          <cell r="D71" t="str">
            <v>12A10</v>
          </cell>
          <cell r="K71" t="str">
            <v>Lịch sử</v>
          </cell>
          <cell r="L71">
            <v>4.45</v>
          </cell>
          <cell r="M71" t="str">
            <v>Địa lý</v>
          </cell>
          <cell r="N71">
            <v>5.5</v>
          </cell>
          <cell r="R71">
            <v>6.2662037037037042</v>
          </cell>
        </row>
        <row r="72">
          <cell r="D72" t="str">
            <v>12A10</v>
          </cell>
          <cell r="K72" t="str">
            <v>Lịch sử</v>
          </cell>
          <cell r="L72">
            <v>5.5</v>
          </cell>
          <cell r="M72" t="str">
            <v>Địa lý</v>
          </cell>
          <cell r="N72">
            <v>5.75</v>
          </cell>
          <cell r="R72">
            <v>6.5932870370370376</v>
          </cell>
        </row>
        <row r="73">
          <cell r="D73" t="str">
            <v>12A10</v>
          </cell>
          <cell r="K73" t="str">
            <v>Lịch sử</v>
          </cell>
          <cell r="L73">
            <v>5.25</v>
          </cell>
          <cell r="M73" t="str">
            <v>GDKT-PL</v>
          </cell>
          <cell r="N73">
            <v>7.75</v>
          </cell>
          <cell r="R73">
            <v>6.4300925925925938</v>
          </cell>
        </row>
        <row r="74">
          <cell r="D74" t="str">
            <v>12A10</v>
          </cell>
          <cell r="K74" t="str">
            <v>Lịch sử</v>
          </cell>
          <cell r="L74">
            <v>6.85</v>
          </cell>
          <cell r="M74" t="str">
            <v>Địa lý</v>
          </cell>
          <cell r="N74">
            <v>7</v>
          </cell>
          <cell r="R74">
            <v>7.2611111111111111</v>
          </cell>
        </row>
        <row r="75">
          <cell r="D75" t="str">
            <v>12A10</v>
          </cell>
          <cell r="K75" t="str">
            <v>Lịch sử</v>
          </cell>
          <cell r="L75">
            <v>6.5</v>
          </cell>
          <cell r="M75" t="str">
            <v>Địa lý</v>
          </cell>
          <cell r="N75">
            <v>4.8499999999999996</v>
          </cell>
          <cell r="R75">
            <v>6.0675925925925931</v>
          </cell>
        </row>
        <row r="76">
          <cell r="D76" t="str">
            <v>12A10</v>
          </cell>
          <cell r="K76" t="str">
            <v>Lịch sử</v>
          </cell>
          <cell r="L76">
            <v>8</v>
          </cell>
          <cell r="M76" t="str">
            <v>Địa lý</v>
          </cell>
          <cell r="N76">
            <v>5.35</v>
          </cell>
          <cell r="R76">
            <v>6.8567129629629635</v>
          </cell>
        </row>
        <row r="77">
          <cell r="D77" t="str">
            <v>12A10</v>
          </cell>
          <cell r="K77" t="str">
            <v>Tiếng Anh</v>
          </cell>
          <cell r="L77">
            <v>4</v>
          </cell>
          <cell r="M77" t="str">
            <v>Địa lý</v>
          </cell>
          <cell r="N77">
            <v>6.5</v>
          </cell>
          <cell r="R77">
            <v>6.6094907407407408</v>
          </cell>
        </row>
        <row r="78">
          <cell r="D78" t="str">
            <v>12A10</v>
          </cell>
          <cell r="K78" t="str">
            <v>Tiếng Anh</v>
          </cell>
          <cell r="L78">
            <v>4.5</v>
          </cell>
          <cell r="M78" t="str">
            <v>GDKT-PL</v>
          </cell>
          <cell r="N78">
            <v>6.25</v>
          </cell>
          <cell r="R78">
            <v>6.114583333333333</v>
          </cell>
        </row>
        <row r="79">
          <cell r="D79" t="str">
            <v>12A10</v>
          </cell>
          <cell r="K79" t="str">
            <v>Lịch sử</v>
          </cell>
          <cell r="L79">
            <v>4.25</v>
          </cell>
          <cell r="M79" t="str">
            <v>Địa lý</v>
          </cell>
          <cell r="N79">
            <v>3.6</v>
          </cell>
          <cell r="R79">
            <v>5.8127314814814817</v>
          </cell>
        </row>
        <row r="80">
          <cell r="D80" t="str">
            <v>12A10</v>
          </cell>
          <cell r="K80" t="str">
            <v>Lịch sử</v>
          </cell>
          <cell r="L80">
            <v>4.8499999999999996</v>
          </cell>
          <cell r="M80" t="str">
            <v>Địa lý</v>
          </cell>
          <cell r="N80">
            <v>5.35</v>
          </cell>
          <cell r="R80">
            <v>6.2430555555555554</v>
          </cell>
        </row>
        <row r="81">
          <cell r="D81" t="str">
            <v>12A10</v>
          </cell>
          <cell r="K81" t="str">
            <v>Lịch sử</v>
          </cell>
          <cell r="L81">
            <v>6</v>
          </cell>
          <cell r="M81" t="str">
            <v>Địa lý</v>
          </cell>
          <cell r="N81">
            <v>3.85</v>
          </cell>
          <cell r="R81">
            <v>5.8733796296296301</v>
          </cell>
        </row>
        <row r="82">
          <cell r="D82" t="str">
            <v>12A10</v>
          </cell>
          <cell r="K82" t="str">
            <v>Lịch sử</v>
          </cell>
          <cell r="L82">
            <v>6.5</v>
          </cell>
          <cell r="M82" t="str">
            <v>Địa lý</v>
          </cell>
          <cell r="N82">
            <v>6.25</v>
          </cell>
          <cell r="R82">
            <v>6.4824074074074076</v>
          </cell>
        </row>
        <row r="83">
          <cell r="D83" t="str">
            <v>12A10</v>
          </cell>
          <cell r="K83" t="str">
            <v>Tiếng Anh</v>
          </cell>
          <cell r="L83">
            <v>4.75</v>
          </cell>
          <cell r="M83" t="str">
            <v>Lịch sử</v>
          </cell>
          <cell r="N83">
            <v>5.75</v>
          </cell>
          <cell r="R83">
            <v>5.965740740740741</v>
          </cell>
        </row>
        <row r="84">
          <cell r="D84" t="str">
            <v>12A10</v>
          </cell>
          <cell r="K84" t="str">
            <v>Lịch sử</v>
          </cell>
          <cell r="L84">
            <v>5.5</v>
          </cell>
          <cell r="M84" t="str">
            <v>Địa lý</v>
          </cell>
          <cell r="N84">
            <v>5.75</v>
          </cell>
          <cell r="R84">
            <v>6.1594907407407398</v>
          </cell>
        </row>
        <row r="85">
          <cell r="D85" t="str">
            <v>12A10</v>
          </cell>
          <cell r="K85" t="str">
            <v>Lịch sử</v>
          </cell>
          <cell r="L85">
            <v>5.75</v>
          </cell>
          <cell r="M85" t="str">
            <v>Địa lý</v>
          </cell>
          <cell r="N85">
            <v>6</v>
          </cell>
          <cell r="R85">
            <v>6.8342592592592597</v>
          </cell>
        </row>
        <row r="86">
          <cell r="D86" t="str">
            <v>12A10</v>
          </cell>
          <cell r="K86" t="str">
            <v>GDKT-PL</v>
          </cell>
          <cell r="L86">
            <v>6.25</v>
          </cell>
          <cell r="M86" t="str">
            <v>Địa lý</v>
          </cell>
          <cell r="N86">
            <v>4.3499999999999996</v>
          </cell>
          <cell r="R86">
            <v>5.8671296296296296</v>
          </cell>
        </row>
        <row r="87">
          <cell r="D87" t="str">
            <v>12A10</v>
          </cell>
          <cell r="K87" t="str">
            <v>Lịch sử</v>
          </cell>
          <cell r="L87">
            <v>6.75</v>
          </cell>
          <cell r="M87" t="str">
            <v>GDKT-PL</v>
          </cell>
          <cell r="N87">
            <v>7.25</v>
          </cell>
          <cell r="R87">
            <v>6.3543981481481486</v>
          </cell>
        </row>
        <row r="88">
          <cell r="D88" t="str">
            <v>12A10</v>
          </cell>
          <cell r="K88" t="str">
            <v>Lịch sử</v>
          </cell>
          <cell r="L88">
            <v>5.25</v>
          </cell>
          <cell r="M88" t="str">
            <v>Địa lý</v>
          </cell>
          <cell r="N88">
            <v>6.5</v>
          </cell>
          <cell r="R88">
            <v>6.2317129629629626</v>
          </cell>
        </row>
        <row r="89">
          <cell r="D89" t="str">
            <v>12A2</v>
          </cell>
          <cell r="K89" t="str">
            <v>Vật lý</v>
          </cell>
          <cell r="L89">
            <v>7.5</v>
          </cell>
          <cell r="M89" t="str">
            <v>Hóa học</v>
          </cell>
          <cell r="N89">
            <v>7.6</v>
          </cell>
          <cell r="R89">
            <v>7.2398148148148147</v>
          </cell>
        </row>
        <row r="90">
          <cell r="D90" t="str">
            <v>12A2</v>
          </cell>
          <cell r="K90" t="str">
            <v>Vật lý</v>
          </cell>
          <cell r="L90">
            <v>6.5</v>
          </cell>
          <cell r="M90" t="str">
            <v>Hóa học</v>
          </cell>
          <cell r="N90">
            <v>8.5</v>
          </cell>
          <cell r="R90">
            <v>7.5590277777777777</v>
          </cell>
        </row>
        <row r="91">
          <cell r="D91" t="str">
            <v>12A2</v>
          </cell>
          <cell r="K91" t="str">
            <v>Hóa học</v>
          </cell>
          <cell r="L91">
            <v>5.75</v>
          </cell>
          <cell r="M91" t="str">
            <v>Sinh học</v>
          </cell>
          <cell r="N91">
            <v>6.75</v>
          </cell>
          <cell r="R91">
            <v>7.4060185185185183</v>
          </cell>
        </row>
        <row r="92">
          <cell r="D92" t="str">
            <v>12A2</v>
          </cell>
          <cell r="K92" t="str">
            <v>Vật lý</v>
          </cell>
          <cell r="L92">
            <v>4.95</v>
          </cell>
          <cell r="M92" t="str">
            <v>Tiếng Anh</v>
          </cell>
          <cell r="N92">
            <v>6</v>
          </cell>
          <cell r="R92">
            <v>6.4039351851851851</v>
          </cell>
        </row>
        <row r="93">
          <cell r="D93" t="str">
            <v>12A2</v>
          </cell>
          <cell r="K93" t="str">
            <v>Hóa học</v>
          </cell>
          <cell r="L93">
            <v>8.25</v>
          </cell>
          <cell r="M93" t="str">
            <v>Sinh học</v>
          </cell>
          <cell r="N93">
            <v>7.75</v>
          </cell>
          <cell r="R93">
            <v>7.9180555555555552</v>
          </cell>
        </row>
        <row r="94">
          <cell r="D94" t="str">
            <v>12A2</v>
          </cell>
          <cell r="K94" t="str">
            <v>Hóa học</v>
          </cell>
          <cell r="L94">
            <v>8</v>
          </cell>
          <cell r="M94" t="str">
            <v>Tiếng Anh</v>
          </cell>
          <cell r="N94">
            <v>5.5</v>
          </cell>
          <cell r="R94">
            <v>6.9303240740740746</v>
          </cell>
        </row>
        <row r="95">
          <cell r="D95" t="str">
            <v>12A2</v>
          </cell>
          <cell r="K95" t="str">
            <v>Vật lý</v>
          </cell>
          <cell r="L95">
            <v>4.8499999999999996</v>
          </cell>
          <cell r="M95" t="str">
            <v>Hóa học</v>
          </cell>
          <cell r="N95">
            <v>4.8499999999999996</v>
          </cell>
          <cell r="R95">
            <v>6.118287037037037</v>
          </cell>
        </row>
        <row r="96">
          <cell r="D96" t="str">
            <v>12A2</v>
          </cell>
          <cell r="K96" t="str">
            <v>Vật lý</v>
          </cell>
          <cell r="L96">
            <v>7.75</v>
          </cell>
          <cell r="M96" t="str">
            <v>Hóa học</v>
          </cell>
          <cell r="N96">
            <v>7.85</v>
          </cell>
          <cell r="R96">
            <v>7.4293981481481479</v>
          </cell>
        </row>
        <row r="97">
          <cell r="D97" t="str">
            <v>12A2</v>
          </cell>
          <cell r="K97" t="str">
            <v>Vật lý</v>
          </cell>
          <cell r="L97">
            <v>5.35</v>
          </cell>
          <cell r="M97" t="str">
            <v>Hóa học</v>
          </cell>
          <cell r="N97">
            <v>8.5</v>
          </cell>
          <cell r="R97">
            <v>7.634722222222222</v>
          </cell>
        </row>
        <row r="98">
          <cell r="D98" t="str">
            <v>12A2</v>
          </cell>
          <cell r="K98" t="str">
            <v>Hóa học</v>
          </cell>
          <cell r="L98">
            <v>6.5</v>
          </cell>
          <cell r="M98" t="str">
            <v>Tiếng Anh</v>
          </cell>
          <cell r="N98">
            <v>4.75</v>
          </cell>
          <cell r="R98">
            <v>6.8916666666666675</v>
          </cell>
        </row>
        <row r="99">
          <cell r="D99" t="str">
            <v>12A2</v>
          </cell>
          <cell r="K99" t="str">
            <v>Vật lý</v>
          </cell>
          <cell r="L99">
            <v>7.7</v>
          </cell>
          <cell r="M99" t="str">
            <v>Hóa học</v>
          </cell>
          <cell r="N99">
            <v>8.25</v>
          </cell>
          <cell r="R99">
            <v>7.9451388888888888</v>
          </cell>
        </row>
        <row r="100">
          <cell r="D100" t="str">
            <v>12A2</v>
          </cell>
          <cell r="K100" t="str">
            <v>Vật lý</v>
          </cell>
          <cell r="L100">
            <v>5.0999999999999996</v>
          </cell>
          <cell r="M100" t="str">
            <v>Tiếng Anh</v>
          </cell>
          <cell r="N100">
            <v>5</v>
          </cell>
          <cell r="R100">
            <v>6.9504629629629626</v>
          </cell>
        </row>
        <row r="101">
          <cell r="D101" t="str">
            <v>12A2</v>
          </cell>
          <cell r="K101" t="str">
            <v>Vật lý</v>
          </cell>
          <cell r="L101">
            <v>5.2</v>
          </cell>
          <cell r="M101" t="str">
            <v>Tiếng Anh</v>
          </cell>
          <cell r="N101">
            <v>7</v>
          </cell>
          <cell r="R101">
            <v>7.3162037037037049</v>
          </cell>
        </row>
        <row r="102">
          <cell r="D102" t="str">
            <v>12A2</v>
          </cell>
          <cell r="K102" t="str">
            <v>Vật lý</v>
          </cell>
          <cell r="L102">
            <v>4.75</v>
          </cell>
          <cell r="M102" t="str">
            <v>Hóa học</v>
          </cell>
          <cell r="N102">
            <v>5.75</v>
          </cell>
          <cell r="R102">
            <v>6.4467592592592595</v>
          </cell>
        </row>
        <row r="103">
          <cell r="D103" t="str">
            <v>12A2</v>
          </cell>
          <cell r="K103" t="str">
            <v>Vật lý</v>
          </cell>
          <cell r="L103">
            <v>6.25</v>
          </cell>
          <cell r="M103" t="str">
            <v>Hóa học</v>
          </cell>
          <cell r="N103">
            <v>5.5</v>
          </cell>
          <cell r="R103">
            <v>6.9004629629629628</v>
          </cell>
        </row>
        <row r="104">
          <cell r="D104" t="str">
            <v>12A2</v>
          </cell>
          <cell r="K104" t="str">
            <v>Vật lý</v>
          </cell>
          <cell r="L104">
            <v>6.75</v>
          </cell>
          <cell r="M104" t="str">
            <v>Tiếng Anh</v>
          </cell>
          <cell r="N104">
            <v>5</v>
          </cell>
          <cell r="R104">
            <v>7.0317129629629633</v>
          </cell>
        </row>
        <row r="105">
          <cell r="D105" t="str">
            <v>12A2</v>
          </cell>
          <cell r="K105" t="str">
            <v>Vật lý</v>
          </cell>
          <cell r="L105">
            <v>6.25</v>
          </cell>
          <cell r="M105" t="str">
            <v>Tiếng Anh</v>
          </cell>
          <cell r="N105">
            <v>6.25</v>
          </cell>
          <cell r="R105">
            <v>7.0259259259259252</v>
          </cell>
        </row>
        <row r="106">
          <cell r="D106" t="str">
            <v>12A2</v>
          </cell>
          <cell r="K106" t="str">
            <v>Vật lý</v>
          </cell>
          <cell r="L106">
            <v>3.45</v>
          </cell>
          <cell r="M106" t="str">
            <v>Lịch sử</v>
          </cell>
          <cell r="N106">
            <v>7.5</v>
          </cell>
          <cell r="R106">
            <v>5.4935185185185187</v>
          </cell>
        </row>
        <row r="107">
          <cell r="D107" t="str">
            <v>12A2</v>
          </cell>
          <cell r="K107" t="str">
            <v>Vật lý</v>
          </cell>
          <cell r="L107">
            <v>9.25</v>
          </cell>
          <cell r="M107" t="str">
            <v>Hóa học</v>
          </cell>
          <cell r="N107">
            <v>8.5</v>
          </cell>
          <cell r="R107">
            <v>8.2011574074074076</v>
          </cell>
        </row>
        <row r="108">
          <cell r="D108" t="str">
            <v>12A2</v>
          </cell>
          <cell r="K108" t="str">
            <v>Vật lý</v>
          </cell>
          <cell r="L108">
            <v>4.0999999999999996</v>
          </cell>
          <cell r="M108" t="str">
            <v>Tiếng Anh</v>
          </cell>
          <cell r="N108">
            <v>3.25</v>
          </cell>
          <cell r="R108">
            <v>5.632407407407408</v>
          </cell>
        </row>
        <row r="109">
          <cell r="D109" t="str">
            <v>12A2</v>
          </cell>
          <cell r="K109" t="str">
            <v>Vật lý</v>
          </cell>
          <cell r="L109">
            <v>5.25</v>
          </cell>
          <cell r="M109" t="str">
            <v>Tiếng Anh</v>
          </cell>
          <cell r="N109">
            <v>4.75</v>
          </cell>
          <cell r="R109">
            <v>5.7298611111111102</v>
          </cell>
        </row>
        <row r="110">
          <cell r="D110" t="str">
            <v>12A2</v>
          </cell>
          <cell r="K110" t="str">
            <v>Vật lý</v>
          </cell>
          <cell r="L110">
            <v>7.5</v>
          </cell>
          <cell r="M110" t="str">
            <v>Hóa học</v>
          </cell>
          <cell r="N110">
            <v>9.25</v>
          </cell>
          <cell r="R110">
            <v>8.3960648148148138</v>
          </cell>
        </row>
        <row r="111">
          <cell r="D111" t="str">
            <v>12A2</v>
          </cell>
          <cell r="K111" t="str">
            <v>Vật lý</v>
          </cell>
          <cell r="L111">
            <v>4.25</v>
          </cell>
          <cell r="M111" t="str">
            <v>Tiếng Anh</v>
          </cell>
          <cell r="N111">
            <v>6</v>
          </cell>
          <cell r="R111">
            <v>5.7692129629629632</v>
          </cell>
        </row>
        <row r="112">
          <cell r="D112" t="str">
            <v>12A2</v>
          </cell>
          <cell r="K112" t="str">
            <v>Vật lý</v>
          </cell>
          <cell r="L112">
            <v>7.25</v>
          </cell>
          <cell r="M112" t="str">
            <v>Hóa học</v>
          </cell>
          <cell r="N112">
            <v>6.75</v>
          </cell>
          <cell r="R112">
            <v>7.6106481481481483</v>
          </cell>
        </row>
        <row r="113">
          <cell r="D113" t="str">
            <v>12A2</v>
          </cell>
          <cell r="K113" t="str">
            <v>Vật lý</v>
          </cell>
          <cell r="L113">
            <v>5.85</v>
          </cell>
          <cell r="M113" t="str">
            <v>Tiếng Anh</v>
          </cell>
          <cell r="N113">
            <v>2.25</v>
          </cell>
          <cell r="R113">
            <v>5.5023148148148149</v>
          </cell>
        </row>
        <row r="114">
          <cell r="D114" t="str">
            <v>12A2</v>
          </cell>
          <cell r="K114" t="str">
            <v>Vật lý</v>
          </cell>
          <cell r="L114">
            <v>6</v>
          </cell>
          <cell r="M114" t="str">
            <v>Hóa học</v>
          </cell>
          <cell r="N114">
            <v>8</v>
          </cell>
          <cell r="R114">
            <v>7.3127314814814817</v>
          </cell>
        </row>
        <row r="115">
          <cell r="D115" t="str">
            <v>12A2</v>
          </cell>
          <cell r="K115" t="str">
            <v>Vật lý</v>
          </cell>
          <cell r="L115">
            <v>6.45</v>
          </cell>
          <cell r="M115" t="str">
            <v>Tiếng Anh</v>
          </cell>
          <cell r="N115">
            <v>5.25</v>
          </cell>
          <cell r="R115">
            <v>6.9708333333333332</v>
          </cell>
        </row>
        <row r="116">
          <cell r="D116" t="str">
            <v>12A2</v>
          </cell>
          <cell r="K116" t="str">
            <v>Hóa học</v>
          </cell>
          <cell r="L116">
            <v>8.75</v>
          </cell>
          <cell r="M116" t="str">
            <v>Tiếng Anh</v>
          </cell>
          <cell r="N116">
            <v>6.75</v>
          </cell>
          <cell r="R116">
            <v>7.9226851851851858</v>
          </cell>
        </row>
        <row r="117">
          <cell r="D117" t="str">
            <v>12A2</v>
          </cell>
          <cell r="K117" t="str">
            <v>Vật lý</v>
          </cell>
          <cell r="L117">
            <v>6</v>
          </cell>
          <cell r="M117" t="str">
            <v>Tiếng Anh</v>
          </cell>
          <cell r="N117">
            <v>4.75</v>
          </cell>
          <cell r="R117">
            <v>6.681481481481482</v>
          </cell>
        </row>
        <row r="118">
          <cell r="D118" t="str">
            <v>12A2</v>
          </cell>
          <cell r="K118" t="str">
            <v>Vật lý</v>
          </cell>
          <cell r="L118">
            <v>6.75</v>
          </cell>
          <cell r="M118" t="str">
            <v>Hóa học</v>
          </cell>
          <cell r="N118">
            <v>6.5</v>
          </cell>
          <cell r="R118">
            <v>7.4858796296296291</v>
          </cell>
        </row>
        <row r="119">
          <cell r="D119" t="str">
            <v>12A2</v>
          </cell>
          <cell r="K119" t="str">
            <v>Vật lý</v>
          </cell>
          <cell r="L119">
            <v>7.75</v>
          </cell>
          <cell r="M119" t="str">
            <v>Hóa học</v>
          </cell>
          <cell r="N119">
            <v>8.5</v>
          </cell>
          <cell r="R119">
            <v>7.9150462962962962</v>
          </cell>
        </row>
        <row r="120">
          <cell r="D120" t="str">
            <v>12A2</v>
          </cell>
          <cell r="K120" t="str">
            <v>Vật lý</v>
          </cell>
          <cell r="L120">
            <v>6.75</v>
          </cell>
          <cell r="M120" t="str">
            <v>Hóa học</v>
          </cell>
          <cell r="N120">
            <v>6.25</v>
          </cell>
          <cell r="R120">
            <v>6.6504629629629628</v>
          </cell>
        </row>
        <row r="121">
          <cell r="D121" t="str">
            <v>12A2</v>
          </cell>
          <cell r="K121" t="str">
            <v>Hóa học</v>
          </cell>
          <cell r="L121">
            <v>6.25</v>
          </cell>
          <cell r="M121" t="str">
            <v>Tiếng Anh</v>
          </cell>
          <cell r="N121">
            <v>3</v>
          </cell>
          <cell r="R121">
            <v>6.2069444444444439</v>
          </cell>
        </row>
        <row r="122">
          <cell r="D122" t="str">
            <v>12A2</v>
          </cell>
          <cell r="K122" t="str">
            <v>Vật lý</v>
          </cell>
          <cell r="L122">
            <v>5.25</v>
          </cell>
          <cell r="M122" t="str">
            <v>Hóa học</v>
          </cell>
          <cell r="N122">
            <v>6.25</v>
          </cell>
          <cell r="R122">
            <v>6.4775462962962962</v>
          </cell>
        </row>
        <row r="123">
          <cell r="D123" t="str">
            <v>12A2</v>
          </cell>
          <cell r="K123" t="str">
            <v>Vật lý</v>
          </cell>
          <cell r="L123">
            <v>5.5</v>
          </cell>
          <cell r="M123" t="str">
            <v>Hóa học</v>
          </cell>
          <cell r="N123">
            <v>5</v>
          </cell>
          <cell r="R123">
            <v>6.2752314814814811</v>
          </cell>
        </row>
        <row r="124">
          <cell r="D124" t="str">
            <v>12A2</v>
          </cell>
          <cell r="K124" t="str">
            <v>Vật lý</v>
          </cell>
          <cell r="L124">
            <v>4.0999999999999996</v>
          </cell>
          <cell r="M124" t="str">
            <v>Tiếng Anh</v>
          </cell>
          <cell r="N124">
            <v>3.25</v>
          </cell>
          <cell r="R124">
            <v>5.7581018518518512</v>
          </cell>
        </row>
        <row r="125">
          <cell r="D125" t="str">
            <v>12A2</v>
          </cell>
          <cell r="K125" t="str">
            <v>Hóa học</v>
          </cell>
          <cell r="L125">
            <v>7.25</v>
          </cell>
          <cell r="M125" t="str">
            <v>Sinh học</v>
          </cell>
          <cell r="N125">
            <v>8.5</v>
          </cell>
          <cell r="R125">
            <v>7.5430555555555552</v>
          </cell>
        </row>
        <row r="126">
          <cell r="D126" t="str">
            <v>12A2</v>
          </cell>
          <cell r="K126" t="str">
            <v>Hóa học</v>
          </cell>
          <cell r="L126">
            <v>8.25</v>
          </cell>
          <cell r="M126" t="str">
            <v>Tiếng Anh</v>
          </cell>
          <cell r="N126">
            <v>6.25</v>
          </cell>
          <cell r="R126">
            <v>7.7486111111111109</v>
          </cell>
        </row>
        <row r="127">
          <cell r="D127" t="str">
            <v>12A2</v>
          </cell>
          <cell r="K127" t="str">
            <v>Hóa học</v>
          </cell>
          <cell r="L127">
            <v>4.0999999999999996</v>
          </cell>
          <cell r="M127" t="str">
            <v>Vật lý</v>
          </cell>
          <cell r="N127">
            <v>6.35</v>
          </cell>
          <cell r="R127">
            <v>6.4962962962962969</v>
          </cell>
        </row>
        <row r="128">
          <cell r="D128" t="str">
            <v>12A2</v>
          </cell>
          <cell r="K128" t="str">
            <v>Hóa học</v>
          </cell>
          <cell r="L128">
            <v>7.75</v>
          </cell>
          <cell r="M128" t="str">
            <v>Vật lý</v>
          </cell>
          <cell r="N128">
            <v>6</v>
          </cell>
          <cell r="R128">
            <v>7.2782407407407419</v>
          </cell>
        </row>
        <row r="129">
          <cell r="D129" t="str">
            <v>12A2</v>
          </cell>
          <cell r="K129" t="str">
            <v>Hóa học</v>
          </cell>
          <cell r="L129">
            <v>7.5</v>
          </cell>
          <cell r="M129" t="str">
            <v>Vật lý</v>
          </cell>
          <cell r="N129">
            <v>6</v>
          </cell>
          <cell r="R129">
            <v>7.5530092592592597</v>
          </cell>
        </row>
        <row r="130">
          <cell r="D130" t="str">
            <v>12A2</v>
          </cell>
          <cell r="K130" t="str">
            <v>Hóa học</v>
          </cell>
          <cell r="L130">
            <v>5.6</v>
          </cell>
          <cell r="M130" t="str">
            <v>Vật lý</v>
          </cell>
          <cell r="N130">
            <v>4.5</v>
          </cell>
          <cell r="R130">
            <v>6.3696759259259261</v>
          </cell>
        </row>
        <row r="131">
          <cell r="D131" t="str">
            <v>12A2</v>
          </cell>
          <cell r="K131" t="str">
            <v>Hóa học</v>
          </cell>
          <cell r="L131">
            <v>6.5</v>
          </cell>
          <cell r="M131" t="str">
            <v>Vật lý</v>
          </cell>
          <cell r="N131">
            <v>5.85</v>
          </cell>
          <cell r="R131">
            <v>7.1048611111111111</v>
          </cell>
        </row>
        <row r="132">
          <cell r="D132" t="str">
            <v>12A2</v>
          </cell>
          <cell r="K132" t="str">
            <v>Hóa học</v>
          </cell>
          <cell r="L132">
            <v>5.75</v>
          </cell>
          <cell r="M132" t="str">
            <v>Vật lý</v>
          </cell>
          <cell r="N132">
            <v>5.35</v>
          </cell>
          <cell r="R132">
            <v>6.3870370370370368</v>
          </cell>
        </row>
        <row r="133">
          <cell r="D133" t="str">
            <v>12A2</v>
          </cell>
          <cell r="K133" t="str">
            <v>Hóa học</v>
          </cell>
          <cell r="L133">
            <v>9</v>
          </cell>
          <cell r="M133" t="str">
            <v>Sinh học</v>
          </cell>
          <cell r="N133">
            <v>9</v>
          </cell>
          <cell r="R133">
            <v>8.3157407407407398</v>
          </cell>
        </row>
        <row r="134">
          <cell r="D134" t="str">
            <v>12A3</v>
          </cell>
          <cell r="K134" t="str">
            <v>Vật lý</v>
          </cell>
          <cell r="L134">
            <v>7.25</v>
          </cell>
          <cell r="M134" t="str">
            <v>Hóa học</v>
          </cell>
          <cell r="N134">
            <v>7.5</v>
          </cell>
          <cell r="R134">
            <v>7.3182870370370363</v>
          </cell>
        </row>
        <row r="135">
          <cell r="D135" t="str">
            <v>12A3</v>
          </cell>
          <cell r="K135" t="str">
            <v>Vật lý</v>
          </cell>
          <cell r="L135">
            <v>5.5</v>
          </cell>
          <cell r="M135" t="str">
            <v>Hóa học</v>
          </cell>
          <cell r="N135">
            <v>6.25</v>
          </cell>
          <cell r="R135">
            <v>6.4710648148148149</v>
          </cell>
        </row>
        <row r="136">
          <cell r="D136" t="str">
            <v>12A3</v>
          </cell>
          <cell r="K136" t="str">
            <v>Vật lý</v>
          </cell>
          <cell r="L136">
            <v>5.5</v>
          </cell>
          <cell r="M136" t="str">
            <v>Hóa học</v>
          </cell>
          <cell r="N136">
            <v>5.25</v>
          </cell>
          <cell r="R136">
            <v>6.28263888888889</v>
          </cell>
        </row>
        <row r="137">
          <cell r="D137" t="str">
            <v>12A3</v>
          </cell>
          <cell r="K137" t="str">
            <v>Vật lý</v>
          </cell>
          <cell r="L137">
            <v>3.6</v>
          </cell>
          <cell r="M137" t="str">
            <v>Tiếng Anh</v>
          </cell>
          <cell r="N137">
            <v>3.25</v>
          </cell>
          <cell r="R137">
            <v>5.8344907407407405</v>
          </cell>
        </row>
        <row r="138">
          <cell r="D138" t="str">
            <v>12A3</v>
          </cell>
          <cell r="K138" t="str">
            <v>Vật lý</v>
          </cell>
          <cell r="L138">
            <v>5.5</v>
          </cell>
          <cell r="M138" t="str">
            <v>Tiếng Anh</v>
          </cell>
          <cell r="N138">
            <v>3.75</v>
          </cell>
          <cell r="R138">
            <v>6.1810185185185187</v>
          </cell>
        </row>
        <row r="139">
          <cell r="D139" t="str">
            <v>12A3</v>
          </cell>
          <cell r="K139" t="str">
            <v>Vật lý</v>
          </cell>
          <cell r="L139">
            <v>6.25</v>
          </cell>
          <cell r="M139" t="str">
            <v>Tiếng Anh</v>
          </cell>
          <cell r="N139">
            <v>3.75</v>
          </cell>
          <cell r="R139">
            <v>6.3699074074074069</v>
          </cell>
        </row>
        <row r="140">
          <cell r="D140" t="str">
            <v>12A3</v>
          </cell>
          <cell r="K140" t="str">
            <v>Vật lý</v>
          </cell>
          <cell r="L140">
            <v>6.75</v>
          </cell>
          <cell r="M140" t="str">
            <v>Tiếng Anh</v>
          </cell>
          <cell r="N140">
            <v>4.25</v>
          </cell>
          <cell r="R140">
            <v>6.7692129629629623</v>
          </cell>
        </row>
        <row r="141">
          <cell r="D141" t="str">
            <v>12A3</v>
          </cell>
          <cell r="K141" t="str">
            <v>Vật lý</v>
          </cell>
          <cell r="L141">
            <v>7</v>
          </cell>
          <cell r="M141" t="str">
            <v>Hóa học</v>
          </cell>
          <cell r="N141">
            <v>5.5</v>
          </cell>
          <cell r="R141">
            <v>6.9293981481481488</v>
          </cell>
        </row>
        <row r="142">
          <cell r="D142" t="str">
            <v>12A3</v>
          </cell>
          <cell r="K142" t="str">
            <v>Vật lý</v>
          </cell>
          <cell r="L142">
            <v>7.75</v>
          </cell>
          <cell r="M142" t="str">
            <v>Hóa học</v>
          </cell>
          <cell r="N142">
            <v>6.2</v>
          </cell>
          <cell r="R142">
            <v>7.15</v>
          </cell>
        </row>
        <row r="143">
          <cell r="D143" t="str">
            <v>12A3</v>
          </cell>
          <cell r="K143" t="str">
            <v>Vật lý</v>
          </cell>
          <cell r="L143">
            <v>6</v>
          </cell>
          <cell r="M143" t="str">
            <v>Tiếng Anh</v>
          </cell>
          <cell r="N143">
            <v>4</v>
          </cell>
          <cell r="R143">
            <v>6.6155092592592588</v>
          </cell>
        </row>
        <row r="144">
          <cell r="D144" t="str">
            <v>12A3</v>
          </cell>
          <cell r="K144" t="str">
            <v>Vật lý</v>
          </cell>
          <cell r="L144">
            <v>6.5</v>
          </cell>
          <cell r="M144" t="str">
            <v>Hóa học</v>
          </cell>
          <cell r="N144">
            <v>6.25</v>
          </cell>
          <cell r="R144">
            <v>7.0641203703703699</v>
          </cell>
        </row>
        <row r="145">
          <cell r="D145" t="str">
            <v>12A3</v>
          </cell>
          <cell r="K145" t="str">
            <v>Vật lý</v>
          </cell>
          <cell r="L145">
            <v>3.6</v>
          </cell>
          <cell r="M145" t="str">
            <v>Hóa học</v>
          </cell>
          <cell r="N145">
            <v>5.5</v>
          </cell>
          <cell r="R145">
            <v>5.1925925925925922</v>
          </cell>
        </row>
        <row r="146">
          <cell r="D146" t="str">
            <v>12A3</v>
          </cell>
          <cell r="K146" t="str">
            <v>Vật lý</v>
          </cell>
          <cell r="L146">
            <v>8.5</v>
          </cell>
          <cell r="M146" t="str">
            <v>Tiếng Anh</v>
          </cell>
          <cell r="N146">
            <v>5.25</v>
          </cell>
          <cell r="R146">
            <v>7.6386574074074076</v>
          </cell>
        </row>
        <row r="147">
          <cell r="D147" t="str">
            <v>12A3</v>
          </cell>
          <cell r="K147" t="str">
            <v>Vật lý</v>
          </cell>
          <cell r="L147">
            <v>7.5</v>
          </cell>
          <cell r="M147" t="str">
            <v>Hóa học</v>
          </cell>
          <cell r="N147">
            <v>5.5</v>
          </cell>
          <cell r="R147">
            <v>6.5662037037037031</v>
          </cell>
        </row>
        <row r="148">
          <cell r="D148" t="str">
            <v>12A3</v>
          </cell>
          <cell r="K148" t="str">
            <v>Vật lý</v>
          </cell>
          <cell r="L148">
            <v>7</v>
          </cell>
          <cell r="M148" t="str">
            <v>Hóa học</v>
          </cell>
          <cell r="N148">
            <v>9.75</v>
          </cell>
          <cell r="R148">
            <v>8.3826388888888879</v>
          </cell>
        </row>
        <row r="149">
          <cell r="D149" t="str">
            <v>12A3</v>
          </cell>
          <cell r="K149" t="str">
            <v>Vật lý</v>
          </cell>
          <cell r="L149">
            <v>6.5</v>
          </cell>
          <cell r="M149" t="str">
            <v>Hóa học</v>
          </cell>
          <cell r="N149">
            <v>6</v>
          </cell>
          <cell r="R149">
            <v>6.3902777777777775</v>
          </cell>
        </row>
        <row r="150">
          <cell r="D150" t="str">
            <v>12A3</v>
          </cell>
          <cell r="K150" t="str">
            <v>Vật lý</v>
          </cell>
          <cell r="L150">
            <v>5.85</v>
          </cell>
          <cell r="M150" t="str">
            <v>Tiếng Anh</v>
          </cell>
          <cell r="N150">
            <v>3.5</v>
          </cell>
          <cell r="R150">
            <v>5.8481481481481481</v>
          </cell>
        </row>
        <row r="151">
          <cell r="D151" t="str">
            <v>12A3</v>
          </cell>
          <cell r="K151" t="str">
            <v>Vật lý</v>
          </cell>
          <cell r="L151">
            <v>6.85</v>
          </cell>
          <cell r="M151" t="str">
            <v>Hóa học</v>
          </cell>
          <cell r="N151">
            <v>6.75</v>
          </cell>
          <cell r="R151">
            <v>7.706018518518519</v>
          </cell>
        </row>
        <row r="152">
          <cell r="D152" t="str">
            <v>12A3</v>
          </cell>
          <cell r="K152" t="str">
            <v>Vật lý</v>
          </cell>
          <cell r="L152">
            <v>7</v>
          </cell>
          <cell r="M152" t="str">
            <v>Hóa học</v>
          </cell>
          <cell r="N152">
            <v>6.75</v>
          </cell>
          <cell r="R152">
            <v>7.3974537037037038</v>
          </cell>
        </row>
        <row r="153">
          <cell r="D153" t="str">
            <v>12A3</v>
          </cell>
          <cell r="K153" t="str">
            <v>Vật lý</v>
          </cell>
          <cell r="L153">
            <v>4.5</v>
          </cell>
          <cell r="M153" t="str">
            <v>Tiếng Anh</v>
          </cell>
          <cell r="N153">
            <v>4.75</v>
          </cell>
          <cell r="R153">
            <v>6.4965277777777786</v>
          </cell>
        </row>
        <row r="154">
          <cell r="D154" t="str">
            <v>12A3</v>
          </cell>
          <cell r="K154" t="str">
            <v>Vật lý</v>
          </cell>
          <cell r="L154">
            <v>4.0999999999999996</v>
          </cell>
          <cell r="M154" t="str">
            <v>Tiếng Anh</v>
          </cell>
          <cell r="N154">
            <v>3.25</v>
          </cell>
          <cell r="R154">
            <v>5.53125</v>
          </cell>
        </row>
        <row r="155">
          <cell r="D155" t="str">
            <v>12A3</v>
          </cell>
          <cell r="K155" t="str">
            <v>Vật lý</v>
          </cell>
          <cell r="L155">
            <v>4.5999999999999996</v>
          </cell>
          <cell r="M155" t="str">
            <v>Tiếng Anh</v>
          </cell>
          <cell r="N155">
            <v>6</v>
          </cell>
          <cell r="R155">
            <v>6.2703703703703706</v>
          </cell>
        </row>
        <row r="156">
          <cell r="D156" t="str">
            <v>12A3</v>
          </cell>
          <cell r="K156" t="str">
            <v>Vật lý</v>
          </cell>
          <cell r="L156">
            <v>7.5</v>
          </cell>
          <cell r="M156" t="str">
            <v>Hóa học</v>
          </cell>
          <cell r="N156">
            <v>9</v>
          </cell>
          <cell r="R156">
            <v>7.9956018518518519</v>
          </cell>
        </row>
        <row r="157">
          <cell r="D157" t="str">
            <v>12A3</v>
          </cell>
          <cell r="K157" t="str">
            <v>Vật lý</v>
          </cell>
          <cell r="L157">
            <v>5.25</v>
          </cell>
          <cell r="M157" t="str">
            <v>Hóa học</v>
          </cell>
          <cell r="N157">
            <v>5.35</v>
          </cell>
          <cell r="R157">
            <v>6.375694444444445</v>
          </cell>
        </row>
        <row r="158">
          <cell r="D158" t="str">
            <v>12A3</v>
          </cell>
          <cell r="K158" t="str">
            <v>Vật lý</v>
          </cell>
          <cell r="L158">
            <v>7.75</v>
          </cell>
          <cell r="M158" t="str">
            <v>Tiếng Anh</v>
          </cell>
          <cell r="N158">
            <v>6.25</v>
          </cell>
          <cell r="R158">
            <v>7.1550925925925926</v>
          </cell>
        </row>
        <row r="159">
          <cell r="D159" t="str">
            <v>12A3</v>
          </cell>
          <cell r="K159" t="str">
            <v>Vật lý</v>
          </cell>
          <cell r="L159">
            <v>8</v>
          </cell>
          <cell r="M159" t="str">
            <v>Hóa học</v>
          </cell>
          <cell r="N159">
            <v>8.25</v>
          </cell>
          <cell r="R159">
            <v>7.5775462962962967</v>
          </cell>
        </row>
        <row r="160">
          <cell r="D160" t="str">
            <v>12A3</v>
          </cell>
          <cell r="K160" t="str">
            <v>Vật lý</v>
          </cell>
          <cell r="L160">
            <v>6.75</v>
          </cell>
          <cell r="M160" t="str">
            <v>Tiếng Anh</v>
          </cell>
          <cell r="N160">
            <v>5</v>
          </cell>
          <cell r="R160">
            <v>6.6689814814814818</v>
          </cell>
        </row>
        <row r="161">
          <cell r="D161" t="str">
            <v>12A3</v>
          </cell>
          <cell r="K161" t="str">
            <v>Vật lý</v>
          </cell>
          <cell r="L161">
            <v>8.5</v>
          </cell>
          <cell r="M161" t="str">
            <v>Hóa học</v>
          </cell>
          <cell r="N161">
            <v>7</v>
          </cell>
          <cell r="R161">
            <v>7.5222222222222221</v>
          </cell>
        </row>
        <row r="162">
          <cell r="D162" t="str">
            <v>12A3</v>
          </cell>
          <cell r="K162" t="str">
            <v>Vật lý</v>
          </cell>
          <cell r="L162">
            <v>7.75</v>
          </cell>
          <cell r="M162" t="str">
            <v>Hóa học</v>
          </cell>
          <cell r="N162">
            <v>7.25</v>
          </cell>
          <cell r="R162">
            <v>7.5835648148148156</v>
          </cell>
        </row>
        <row r="163">
          <cell r="D163" t="str">
            <v>12A3</v>
          </cell>
          <cell r="K163" t="str">
            <v>Vật lý</v>
          </cell>
          <cell r="L163">
            <v>7.25</v>
          </cell>
          <cell r="M163" t="str">
            <v>Hóa học</v>
          </cell>
          <cell r="N163">
            <v>6</v>
          </cell>
          <cell r="R163">
            <v>7.1837962962962969</v>
          </cell>
        </row>
        <row r="164">
          <cell r="D164" t="str">
            <v>12A3</v>
          </cell>
          <cell r="K164" t="str">
            <v>Vật lý</v>
          </cell>
          <cell r="L164">
            <v>7.75</v>
          </cell>
          <cell r="M164" t="str">
            <v>Tiếng Anh</v>
          </cell>
          <cell r="N164">
            <v>6</v>
          </cell>
          <cell r="R164">
            <v>7.0087962962962962</v>
          </cell>
        </row>
        <row r="165">
          <cell r="D165" t="str">
            <v>12A3</v>
          </cell>
          <cell r="K165" t="str">
            <v>Vật lý</v>
          </cell>
          <cell r="L165">
            <v>8.5</v>
          </cell>
          <cell r="M165" t="str">
            <v>Hóa học</v>
          </cell>
          <cell r="N165">
            <v>7.25</v>
          </cell>
          <cell r="R165">
            <v>7.7143518518518519</v>
          </cell>
        </row>
        <row r="166">
          <cell r="D166" t="str">
            <v>12A3</v>
          </cell>
          <cell r="K166" t="str">
            <v>Vật lý</v>
          </cell>
          <cell r="L166">
            <v>8.25</v>
          </cell>
          <cell r="M166" t="str">
            <v>Hóa học</v>
          </cell>
          <cell r="N166">
            <v>5.6</v>
          </cell>
          <cell r="R166">
            <v>6.5715277777777779</v>
          </cell>
        </row>
        <row r="167">
          <cell r="D167" t="str">
            <v>12A3</v>
          </cell>
          <cell r="K167" t="str">
            <v>Hóa học</v>
          </cell>
          <cell r="L167">
            <v>6.5</v>
          </cell>
          <cell r="M167" t="str">
            <v>Sinh học</v>
          </cell>
          <cell r="N167">
            <v>6.25</v>
          </cell>
          <cell r="R167">
            <v>7.1210648148148143</v>
          </cell>
        </row>
        <row r="168">
          <cell r="D168" t="str">
            <v>12A3</v>
          </cell>
          <cell r="K168" t="str">
            <v>Vật lý</v>
          </cell>
          <cell r="L168">
            <v>6.85</v>
          </cell>
          <cell r="M168" t="str">
            <v>Tiếng Anh</v>
          </cell>
          <cell r="N168">
            <v>6.25</v>
          </cell>
          <cell r="R168">
            <v>7.5129629629629626</v>
          </cell>
        </row>
        <row r="169">
          <cell r="D169" t="str">
            <v>12A3</v>
          </cell>
          <cell r="K169" t="str">
            <v>Hóa học</v>
          </cell>
          <cell r="L169">
            <v>7</v>
          </cell>
          <cell r="M169" t="str">
            <v>Vật lý</v>
          </cell>
          <cell r="N169">
            <v>6.75</v>
          </cell>
          <cell r="R169">
            <v>7.4807870370370368</v>
          </cell>
        </row>
        <row r="170">
          <cell r="D170" t="str">
            <v>12A3</v>
          </cell>
          <cell r="K170" t="str">
            <v>Hóa học</v>
          </cell>
          <cell r="L170">
            <v>8.25</v>
          </cell>
          <cell r="M170" t="str">
            <v>Vật lý</v>
          </cell>
          <cell r="N170">
            <v>9</v>
          </cell>
          <cell r="R170">
            <v>8.0668981481481481</v>
          </cell>
        </row>
        <row r="171">
          <cell r="D171" t="str">
            <v>12A3</v>
          </cell>
          <cell r="K171" t="str">
            <v>Hóa học</v>
          </cell>
          <cell r="L171">
            <v>7.25</v>
          </cell>
          <cell r="M171" t="str">
            <v>Vật lý</v>
          </cell>
          <cell r="N171">
            <v>6.75</v>
          </cell>
          <cell r="R171">
            <v>6.7986111111111107</v>
          </cell>
        </row>
        <row r="172">
          <cell r="D172" t="str">
            <v>12A3</v>
          </cell>
          <cell r="K172" t="str">
            <v>Hóa học</v>
          </cell>
          <cell r="L172">
            <v>5.0999999999999996</v>
          </cell>
          <cell r="M172" t="str">
            <v>Sinh học</v>
          </cell>
          <cell r="N172">
            <v>6.25</v>
          </cell>
          <cell r="R172">
            <v>6.5821759259259256</v>
          </cell>
        </row>
        <row r="173">
          <cell r="D173" t="str">
            <v>12A3</v>
          </cell>
          <cell r="K173" t="str">
            <v>Vật lý</v>
          </cell>
          <cell r="L173">
            <v>5.75</v>
          </cell>
          <cell r="M173" t="str">
            <v>Tiếng Anh</v>
          </cell>
          <cell r="N173">
            <v>4</v>
          </cell>
          <cell r="R173">
            <v>6.6543981481481485</v>
          </cell>
        </row>
        <row r="174">
          <cell r="D174" t="str">
            <v>12A3</v>
          </cell>
          <cell r="K174" t="str">
            <v>Hóa học</v>
          </cell>
          <cell r="L174">
            <v>8.25</v>
          </cell>
          <cell r="M174" t="str">
            <v>Vật lý</v>
          </cell>
          <cell r="N174">
            <v>6.5</v>
          </cell>
          <cell r="R174">
            <v>7.0886574074074069</v>
          </cell>
        </row>
        <row r="175">
          <cell r="D175" t="str">
            <v>12A3</v>
          </cell>
          <cell r="K175" t="str">
            <v>Hóa học</v>
          </cell>
          <cell r="L175">
            <v>5.75</v>
          </cell>
          <cell r="M175" t="str">
            <v>Lịch sử</v>
          </cell>
          <cell r="N175">
            <v>7</v>
          </cell>
          <cell r="R175">
            <v>6.8747685185185183</v>
          </cell>
        </row>
        <row r="176">
          <cell r="D176" t="str">
            <v>12A3</v>
          </cell>
          <cell r="K176" t="str">
            <v>Vật lý</v>
          </cell>
          <cell r="L176">
            <v>2.8</v>
          </cell>
          <cell r="M176" t="str">
            <v>Tiếng Anh</v>
          </cell>
          <cell r="N176">
            <v>4</v>
          </cell>
          <cell r="R176">
            <v>5.6483796296296296</v>
          </cell>
        </row>
        <row r="177">
          <cell r="D177" t="str">
            <v>12A3</v>
          </cell>
          <cell r="K177" t="str">
            <v>Hóa học</v>
          </cell>
          <cell r="L177">
            <v>5.25</v>
          </cell>
          <cell r="M177" t="str">
            <v>Vật lý</v>
          </cell>
          <cell r="N177">
            <v>5.25</v>
          </cell>
          <cell r="R177">
            <v>6.0881944444444445</v>
          </cell>
        </row>
        <row r="178">
          <cell r="D178" t="str">
            <v>12A4</v>
          </cell>
          <cell r="K178" t="str">
            <v>Vật lý</v>
          </cell>
          <cell r="L178">
            <v>8.5</v>
          </cell>
          <cell r="M178" t="str">
            <v>Tiếng Anh</v>
          </cell>
          <cell r="N178">
            <v>6.25</v>
          </cell>
          <cell r="R178">
            <v>7.6569444444444441</v>
          </cell>
        </row>
        <row r="179">
          <cell r="D179" t="str">
            <v>12A4</v>
          </cell>
          <cell r="K179" t="str">
            <v>Lịch sử</v>
          </cell>
          <cell r="L179">
            <v>5.75</v>
          </cell>
          <cell r="M179" t="str">
            <v>Tiếng Anh</v>
          </cell>
          <cell r="N179">
            <v>4</v>
          </cell>
          <cell r="R179">
            <v>5.943518518518518</v>
          </cell>
        </row>
        <row r="180">
          <cell r="D180" t="str">
            <v>12A4</v>
          </cell>
          <cell r="K180" t="str">
            <v>Vật lý</v>
          </cell>
          <cell r="L180">
            <v>8</v>
          </cell>
          <cell r="M180" t="str">
            <v>Tiếng Anh</v>
          </cell>
          <cell r="N180">
            <v>4.25</v>
          </cell>
          <cell r="R180">
            <v>6.5206018518518514</v>
          </cell>
        </row>
        <row r="181">
          <cell r="D181" t="str">
            <v>12A4</v>
          </cell>
          <cell r="K181" t="str">
            <v>Vật lý</v>
          </cell>
          <cell r="L181">
            <v>4.8499999999999996</v>
          </cell>
          <cell r="M181" t="str">
            <v>Hóa học</v>
          </cell>
          <cell r="N181">
            <v>4.0999999999999996</v>
          </cell>
          <cell r="R181">
            <v>5.5923611111111109</v>
          </cell>
        </row>
        <row r="182">
          <cell r="D182" t="str">
            <v>12A4</v>
          </cell>
          <cell r="K182" t="str">
            <v>Vật lý</v>
          </cell>
          <cell r="L182">
            <v>7.75</v>
          </cell>
          <cell r="M182" t="str">
            <v>Hóa học</v>
          </cell>
          <cell r="N182">
            <v>7.5</v>
          </cell>
          <cell r="R182">
            <v>8.1006944444444446</v>
          </cell>
        </row>
        <row r="183">
          <cell r="D183" t="str">
            <v>12A4</v>
          </cell>
          <cell r="K183" t="str">
            <v>Vật lý</v>
          </cell>
          <cell r="L183">
            <v>5.0999999999999996</v>
          </cell>
          <cell r="M183" t="str">
            <v>Tiếng Anh</v>
          </cell>
          <cell r="N183">
            <v>4.25</v>
          </cell>
          <cell r="R183">
            <v>6.1657407407407412</v>
          </cell>
        </row>
        <row r="184">
          <cell r="D184" t="str">
            <v>12A4</v>
          </cell>
          <cell r="K184" t="str">
            <v>Vật lý</v>
          </cell>
          <cell r="L184">
            <v>4.5</v>
          </cell>
          <cell r="M184" t="str">
            <v>Lịch sử</v>
          </cell>
          <cell r="N184">
            <v>6.25</v>
          </cell>
          <cell r="R184">
            <v>6.3606481481481474</v>
          </cell>
        </row>
        <row r="185">
          <cell r="D185" t="str">
            <v>12A4</v>
          </cell>
          <cell r="K185" t="str">
            <v>Vật lý</v>
          </cell>
          <cell r="L185">
            <v>4.0999999999999996</v>
          </cell>
          <cell r="M185" t="str">
            <v>Lịch sử</v>
          </cell>
          <cell r="N185">
            <v>6</v>
          </cell>
          <cell r="R185">
            <v>5.8849537037037036</v>
          </cell>
        </row>
        <row r="186">
          <cell r="D186" t="str">
            <v>12A4</v>
          </cell>
          <cell r="K186" t="str">
            <v>Vật lý</v>
          </cell>
          <cell r="L186">
            <v>6.5</v>
          </cell>
          <cell r="M186" t="str">
            <v>Lịch sử</v>
          </cell>
          <cell r="N186">
            <v>6.75</v>
          </cell>
          <cell r="R186">
            <v>6.3465277777777773</v>
          </cell>
        </row>
        <row r="187">
          <cell r="D187" t="str">
            <v>12A4</v>
          </cell>
          <cell r="K187" t="str">
            <v>Hóa học</v>
          </cell>
          <cell r="L187">
            <v>5.5</v>
          </cell>
          <cell r="M187" t="str">
            <v>Lịch sử</v>
          </cell>
          <cell r="N187">
            <v>5.25</v>
          </cell>
          <cell r="R187">
            <v>5.9310185185185187</v>
          </cell>
        </row>
        <row r="188">
          <cell r="D188" t="str">
            <v>12A4</v>
          </cell>
          <cell r="K188" t="str">
            <v>Vật lý</v>
          </cell>
          <cell r="L188">
            <v>7.1</v>
          </cell>
          <cell r="M188" t="str">
            <v>Hóa học</v>
          </cell>
          <cell r="N188">
            <v>6</v>
          </cell>
          <cell r="R188">
            <v>7.1513888888888886</v>
          </cell>
        </row>
        <row r="189">
          <cell r="D189" t="str">
            <v>12A4</v>
          </cell>
          <cell r="K189" t="str">
            <v>Hóa học</v>
          </cell>
          <cell r="L189">
            <v>7.5</v>
          </cell>
          <cell r="M189" t="str">
            <v>Tiếng Anh</v>
          </cell>
          <cell r="N189">
            <v>4.25</v>
          </cell>
          <cell r="R189">
            <v>6.5854166666666671</v>
          </cell>
        </row>
        <row r="190">
          <cell r="D190" t="str">
            <v>12A4</v>
          </cell>
          <cell r="K190" t="str">
            <v>Lịch sử</v>
          </cell>
          <cell r="L190">
            <v>6.75</v>
          </cell>
          <cell r="M190" t="str">
            <v>Tiếng Anh</v>
          </cell>
          <cell r="N190">
            <v>5.25</v>
          </cell>
          <cell r="R190">
            <v>5.9055555555555559</v>
          </cell>
        </row>
        <row r="191">
          <cell r="D191" t="str">
            <v>12A4</v>
          </cell>
          <cell r="K191" t="str">
            <v>Vật lý</v>
          </cell>
          <cell r="L191">
            <v>8.35</v>
          </cell>
          <cell r="M191" t="str">
            <v>Hóa học</v>
          </cell>
          <cell r="N191">
            <v>8.75</v>
          </cell>
          <cell r="R191">
            <v>8.3807870370370363</v>
          </cell>
        </row>
        <row r="192">
          <cell r="D192" t="str">
            <v>12A4</v>
          </cell>
          <cell r="K192" t="str">
            <v>Hóa học</v>
          </cell>
          <cell r="L192">
            <v>7.75</v>
          </cell>
          <cell r="M192" t="str">
            <v>Sinh học</v>
          </cell>
          <cell r="N192">
            <v>6.75</v>
          </cell>
          <cell r="R192">
            <v>6.697222222222222</v>
          </cell>
        </row>
        <row r="193">
          <cell r="D193" t="str">
            <v>12A4</v>
          </cell>
          <cell r="K193" t="str">
            <v>Vật lý</v>
          </cell>
          <cell r="L193">
            <v>7.6</v>
          </cell>
          <cell r="M193" t="str">
            <v>Hóa học</v>
          </cell>
          <cell r="N193">
            <v>6</v>
          </cell>
          <cell r="R193">
            <v>7.3284722222222216</v>
          </cell>
        </row>
        <row r="194">
          <cell r="D194" t="str">
            <v>12A4</v>
          </cell>
          <cell r="K194" t="str">
            <v>Vật lý</v>
          </cell>
          <cell r="L194">
            <v>8</v>
          </cell>
          <cell r="M194" t="str">
            <v>Lịch sử</v>
          </cell>
          <cell r="N194">
            <v>7</v>
          </cell>
          <cell r="R194">
            <v>7.0185185185185173</v>
          </cell>
        </row>
        <row r="195">
          <cell r="D195" t="str">
            <v>12A4</v>
          </cell>
          <cell r="K195" t="str">
            <v>Vật lý</v>
          </cell>
          <cell r="L195">
            <v>6.1</v>
          </cell>
          <cell r="M195" t="str">
            <v>Hóa học</v>
          </cell>
          <cell r="N195">
            <v>4.0999999999999996</v>
          </cell>
          <cell r="R195">
            <v>6.3125</v>
          </cell>
        </row>
        <row r="196">
          <cell r="D196" t="str">
            <v>12A4</v>
          </cell>
          <cell r="K196" t="str">
            <v>Vật lý</v>
          </cell>
          <cell r="L196">
            <v>3.1</v>
          </cell>
          <cell r="M196" t="str">
            <v>Tiếng Anh</v>
          </cell>
          <cell r="N196">
            <v>3.75</v>
          </cell>
          <cell r="R196">
            <v>5.2435185185185187</v>
          </cell>
        </row>
        <row r="197">
          <cell r="D197" t="str">
            <v>12A4</v>
          </cell>
          <cell r="K197" t="str">
            <v>Vật lý</v>
          </cell>
          <cell r="L197">
            <v>5.75</v>
          </cell>
          <cell r="M197" t="str">
            <v>Lịch sử</v>
          </cell>
          <cell r="N197">
            <v>7.75</v>
          </cell>
          <cell r="R197">
            <v>7.0034722222222232</v>
          </cell>
        </row>
        <row r="198">
          <cell r="D198" t="str">
            <v>12A4</v>
          </cell>
          <cell r="K198" t="str">
            <v>Hóa học</v>
          </cell>
          <cell r="L198">
            <v>5.5</v>
          </cell>
          <cell r="M198" t="str">
            <v>Lịch sử</v>
          </cell>
          <cell r="N198">
            <v>5.6</v>
          </cell>
          <cell r="R198">
            <v>6.2657407407407408</v>
          </cell>
        </row>
        <row r="199">
          <cell r="D199" t="str">
            <v>12A4</v>
          </cell>
          <cell r="K199" t="str">
            <v>Lịch sử</v>
          </cell>
          <cell r="L199">
            <v>6.75</v>
          </cell>
          <cell r="M199" t="str">
            <v>Tiếng Anh</v>
          </cell>
          <cell r="N199">
            <v>5.75</v>
          </cell>
          <cell r="R199">
            <v>6.1349537037037045</v>
          </cell>
        </row>
        <row r="200">
          <cell r="D200" t="str">
            <v>12A4</v>
          </cell>
          <cell r="K200" t="str">
            <v>Lịch sử</v>
          </cell>
          <cell r="L200">
            <v>7.5</v>
          </cell>
          <cell r="M200" t="str">
            <v>Tiếng Anh</v>
          </cell>
          <cell r="N200">
            <v>5.75</v>
          </cell>
          <cell r="R200">
            <v>6.6634259259259263</v>
          </cell>
        </row>
        <row r="201">
          <cell r="D201" t="str">
            <v>12A4</v>
          </cell>
          <cell r="K201" t="str">
            <v>Vật lý</v>
          </cell>
          <cell r="L201">
            <v>5.75</v>
          </cell>
          <cell r="M201" t="str">
            <v>Lịch sử</v>
          </cell>
          <cell r="N201">
            <v>6.75</v>
          </cell>
          <cell r="R201">
            <v>6.6122685185185182</v>
          </cell>
        </row>
        <row r="202">
          <cell r="D202" t="str">
            <v>12A4</v>
          </cell>
          <cell r="K202" t="str">
            <v>Hóa học</v>
          </cell>
          <cell r="L202">
            <v>6.5</v>
          </cell>
          <cell r="M202" t="str">
            <v>Lịch sử</v>
          </cell>
          <cell r="N202">
            <v>6.25</v>
          </cell>
          <cell r="R202">
            <v>6.5682870370370363</v>
          </cell>
        </row>
        <row r="203">
          <cell r="D203" t="str">
            <v>12A4</v>
          </cell>
          <cell r="K203" t="str">
            <v>Hóa học</v>
          </cell>
          <cell r="L203">
            <v>8.5</v>
          </cell>
          <cell r="M203" t="str">
            <v>Tiếng Anh</v>
          </cell>
          <cell r="N203">
            <v>5</v>
          </cell>
          <cell r="R203">
            <v>7.1446759259259256</v>
          </cell>
        </row>
        <row r="204">
          <cell r="D204" t="str">
            <v>12A4</v>
          </cell>
          <cell r="K204" t="str">
            <v>Vật lý</v>
          </cell>
          <cell r="L204">
            <v>5</v>
          </cell>
          <cell r="M204" t="str">
            <v>Lịch sử</v>
          </cell>
          <cell r="N204">
            <v>7.5</v>
          </cell>
          <cell r="R204">
            <v>6.9472222222222229</v>
          </cell>
        </row>
        <row r="205">
          <cell r="D205" t="str">
            <v>12A4</v>
          </cell>
          <cell r="K205" t="str">
            <v>Vật lý</v>
          </cell>
          <cell r="L205">
            <v>5.25</v>
          </cell>
          <cell r="M205" t="str">
            <v>Lịch sử</v>
          </cell>
          <cell r="N205">
            <v>4</v>
          </cell>
          <cell r="R205">
            <v>6.1981481481481477</v>
          </cell>
        </row>
        <row r="206">
          <cell r="D206" t="str">
            <v>12A4</v>
          </cell>
          <cell r="K206" t="str">
            <v>Lịch sử</v>
          </cell>
          <cell r="L206">
            <v>8.25</v>
          </cell>
          <cell r="M206" t="str">
            <v>Tiếng Anh</v>
          </cell>
          <cell r="N206">
            <v>7.25</v>
          </cell>
          <cell r="R206">
            <v>7.9319444444444445</v>
          </cell>
        </row>
        <row r="207">
          <cell r="D207" t="str">
            <v>12A4</v>
          </cell>
          <cell r="K207" t="str">
            <v>Hóa học</v>
          </cell>
          <cell r="L207">
            <v>5.35</v>
          </cell>
          <cell r="M207" t="str">
            <v>Tiếng Anh</v>
          </cell>
          <cell r="N207">
            <v>4.75</v>
          </cell>
          <cell r="R207">
            <v>6.4520833333333334</v>
          </cell>
        </row>
        <row r="208">
          <cell r="D208" t="str">
            <v>12A4</v>
          </cell>
          <cell r="K208" t="str">
            <v>Lịch sử</v>
          </cell>
          <cell r="L208">
            <v>5.5</v>
          </cell>
          <cell r="M208" t="str">
            <v>Tiếng Anh</v>
          </cell>
          <cell r="N208">
            <v>7.25</v>
          </cell>
          <cell r="R208">
            <v>5.5766203703703701</v>
          </cell>
        </row>
        <row r="209">
          <cell r="D209" t="str">
            <v>12A4</v>
          </cell>
          <cell r="K209" t="str">
            <v>Hóa học</v>
          </cell>
          <cell r="L209">
            <v>7</v>
          </cell>
          <cell r="M209" t="str">
            <v>Lịch sử</v>
          </cell>
          <cell r="N209">
            <v>6.25</v>
          </cell>
          <cell r="R209">
            <v>6.5488425925925933</v>
          </cell>
        </row>
        <row r="210">
          <cell r="D210" t="str">
            <v>12A4</v>
          </cell>
          <cell r="K210" t="str">
            <v>Hóa học</v>
          </cell>
          <cell r="L210">
            <v>5.85</v>
          </cell>
          <cell r="M210" t="str">
            <v>Lịch sử</v>
          </cell>
          <cell r="N210">
            <v>4.5</v>
          </cell>
          <cell r="R210">
            <v>5.669675925925926</v>
          </cell>
        </row>
        <row r="211">
          <cell r="D211" t="str">
            <v>12A4</v>
          </cell>
          <cell r="K211" t="str">
            <v>Hóa học</v>
          </cell>
          <cell r="L211">
            <v>8.75</v>
          </cell>
          <cell r="M211" t="str">
            <v>Tiếng Anh</v>
          </cell>
          <cell r="N211">
            <v>6.5</v>
          </cell>
          <cell r="R211">
            <v>7.9108796296296298</v>
          </cell>
        </row>
        <row r="212">
          <cell r="D212" t="str">
            <v>12A4</v>
          </cell>
          <cell r="K212" t="str">
            <v>Vật lý</v>
          </cell>
          <cell r="L212">
            <v>4.25</v>
          </cell>
          <cell r="M212" t="str">
            <v>Lịch sử</v>
          </cell>
          <cell r="N212">
            <v>5.5</v>
          </cell>
          <cell r="R212">
            <v>5.6657407407407412</v>
          </cell>
        </row>
        <row r="213">
          <cell r="D213" t="str">
            <v>12A4</v>
          </cell>
          <cell r="K213" t="str">
            <v>Hóa học</v>
          </cell>
          <cell r="L213">
            <v>8</v>
          </cell>
          <cell r="M213" t="str">
            <v>Vật lý</v>
          </cell>
          <cell r="N213">
            <v>7.35</v>
          </cell>
          <cell r="R213">
            <v>8.1293981481481481</v>
          </cell>
        </row>
        <row r="214">
          <cell r="D214" t="str">
            <v>12A4</v>
          </cell>
          <cell r="K214" t="str">
            <v>Hóa học</v>
          </cell>
          <cell r="L214">
            <v>5.25</v>
          </cell>
          <cell r="M214" t="str">
            <v>Lịch sử</v>
          </cell>
          <cell r="N214">
            <v>3.7</v>
          </cell>
          <cell r="R214">
            <v>5.8212962962962962</v>
          </cell>
        </row>
        <row r="215">
          <cell r="D215" t="str">
            <v>12A4</v>
          </cell>
          <cell r="K215" t="str">
            <v>Vật lý</v>
          </cell>
          <cell r="L215">
            <v>6.5</v>
          </cell>
          <cell r="M215" t="str">
            <v>Tiếng Anh</v>
          </cell>
          <cell r="N215">
            <v>6.25</v>
          </cell>
          <cell r="R215">
            <v>7.3266203703703709</v>
          </cell>
        </row>
        <row r="216">
          <cell r="D216" t="str">
            <v>12A4</v>
          </cell>
          <cell r="K216" t="str">
            <v>Vật lý</v>
          </cell>
          <cell r="L216">
            <v>6.6</v>
          </cell>
          <cell r="M216" t="str">
            <v>Tiếng Anh</v>
          </cell>
          <cell r="N216">
            <v>6</v>
          </cell>
          <cell r="R216">
            <v>7.5388888888888888</v>
          </cell>
        </row>
        <row r="217">
          <cell r="D217" t="str">
            <v>12A4</v>
          </cell>
          <cell r="K217" t="str">
            <v>Vật lý</v>
          </cell>
          <cell r="L217">
            <v>5.35</v>
          </cell>
          <cell r="M217" t="str">
            <v>Lịch sử</v>
          </cell>
          <cell r="N217">
            <v>7.75</v>
          </cell>
          <cell r="R217">
            <v>6.9004629629629637</v>
          </cell>
        </row>
        <row r="218">
          <cell r="D218" t="str">
            <v>12A4</v>
          </cell>
          <cell r="K218" t="str">
            <v>Tiếng Anh</v>
          </cell>
          <cell r="L218">
            <v>5.75</v>
          </cell>
          <cell r="M218" t="str">
            <v>Lịch sử</v>
          </cell>
          <cell r="N218">
            <v>6.5</v>
          </cell>
          <cell r="R218">
            <v>6.2481481481481485</v>
          </cell>
        </row>
        <row r="219">
          <cell r="D219" t="str">
            <v>12A4</v>
          </cell>
          <cell r="K219" t="str">
            <v>Vật lý</v>
          </cell>
          <cell r="L219">
            <v>7.5</v>
          </cell>
          <cell r="M219" t="str">
            <v>Tiếng Anh</v>
          </cell>
          <cell r="N219">
            <v>7.5</v>
          </cell>
          <cell r="R219">
            <v>7.9918981481481488</v>
          </cell>
        </row>
        <row r="220">
          <cell r="D220" t="str">
            <v>12A4</v>
          </cell>
          <cell r="K220" t="str">
            <v>Hóa học</v>
          </cell>
          <cell r="L220">
            <v>5.25</v>
          </cell>
          <cell r="M220" t="str">
            <v>Vật lý</v>
          </cell>
          <cell r="N220">
            <v>5.35</v>
          </cell>
          <cell r="R220">
            <v>6.3148148148148149</v>
          </cell>
        </row>
        <row r="221">
          <cell r="D221" t="str">
            <v>12A4</v>
          </cell>
          <cell r="K221" t="str">
            <v>Vật lý</v>
          </cell>
          <cell r="L221">
            <v>5.25</v>
          </cell>
          <cell r="M221" t="str">
            <v>Lịch sử</v>
          </cell>
          <cell r="N221">
            <v>6.25</v>
          </cell>
          <cell r="R221">
            <v>6.1539351851851851</v>
          </cell>
        </row>
        <row r="222">
          <cell r="D222" t="str">
            <v>12A5</v>
          </cell>
          <cell r="K222" t="str">
            <v>Vật lý</v>
          </cell>
          <cell r="L222">
            <v>7.75</v>
          </cell>
          <cell r="M222" t="str">
            <v>Hóa học</v>
          </cell>
          <cell r="N222">
            <v>5.35</v>
          </cell>
          <cell r="R222">
            <v>7.1821759259259252</v>
          </cell>
        </row>
        <row r="223">
          <cell r="D223" t="str">
            <v>12A5</v>
          </cell>
          <cell r="K223" t="str">
            <v>Vật lý</v>
          </cell>
          <cell r="L223">
            <v>6.75</v>
          </cell>
          <cell r="M223" t="str">
            <v>Hóa học</v>
          </cell>
          <cell r="N223">
            <v>6.75</v>
          </cell>
          <cell r="R223">
            <v>7.2865740740740748</v>
          </cell>
        </row>
        <row r="224">
          <cell r="D224" t="str">
            <v>12A5</v>
          </cell>
          <cell r="K224" t="str">
            <v>Sinh học</v>
          </cell>
          <cell r="L224">
            <v>4.5999999999999996</v>
          </cell>
          <cell r="M224" t="str">
            <v>Lịch sử</v>
          </cell>
          <cell r="N224">
            <v>6.5</v>
          </cell>
          <cell r="R224">
            <v>6.226157407407408</v>
          </cell>
        </row>
        <row r="225">
          <cell r="D225" t="str">
            <v>12A5</v>
          </cell>
          <cell r="K225" t="str">
            <v>Vật lý</v>
          </cell>
          <cell r="L225">
            <v>6.75</v>
          </cell>
          <cell r="M225" t="str">
            <v>Tiếng Anh</v>
          </cell>
          <cell r="N225">
            <v>6.25</v>
          </cell>
          <cell r="R225">
            <v>6.7444444444444454</v>
          </cell>
        </row>
        <row r="226">
          <cell r="D226" t="str">
            <v>12A5</v>
          </cell>
          <cell r="K226" t="str">
            <v>Lịch sử</v>
          </cell>
          <cell r="L226">
            <v>5.85</v>
          </cell>
          <cell r="M226" t="str">
            <v>Tiếng Anh</v>
          </cell>
          <cell r="N226">
            <v>5</v>
          </cell>
          <cell r="R226">
            <v>5.4763888888888896</v>
          </cell>
        </row>
        <row r="227">
          <cell r="D227" t="str">
            <v>12A5</v>
          </cell>
          <cell r="K227" t="str">
            <v>Sinh học</v>
          </cell>
          <cell r="L227">
            <v>6</v>
          </cell>
          <cell r="M227" t="str">
            <v>Lịch sử</v>
          </cell>
          <cell r="N227">
            <v>7.25</v>
          </cell>
          <cell r="R227">
            <v>6.5016203703703699</v>
          </cell>
        </row>
        <row r="228">
          <cell r="D228" t="str">
            <v>12A5</v>
          </cell>
          <cell r="K228" t="str">
            <v>Vật lý</v>
          </cell>
          <cell r="L228">
            <v>5.75</v>
          </cell>
          <cell r="M228" t="str">
            <v>Hóa học</v>
          </cell>
          <cell r="N228">
            <v>4.5</v>
          </cell>
          <cell r="R228">
            <v>6.3108796296296292</v>
          </cell>
        </row>
        <row r="229">
          <cell r="D229" t="str">
            <v>12A5</v>
          </cell>
          <cell r="K229" t="str">
            <v>Vật lý</v>
          </cell>
          <cell r="L229">
            <v>6.85</v>
          </cell>
          <cell r="M229" t="str">
            <v>Hóa học</v>
          </cell>
          <cell r="N229">
            <v>4.25</v>
          </cell>
          <cell r="R229">
            <v>6.4432870370370363</v>
          </cell>
        </row>
        <row r="230">
          <cell r="D230" t="str">
            <v>12A5</v>
          </cell>
          <cell r="K230" t="str">
            <v>Sinh học</v>
          </cell>
          <cell r="L230">
            <v>5.25</v>
          </cell>
          <cell r="M230" t="str">
            <v>Lịch sử</v>
          </cell>
          <cell r="N230">
            <v>6</v>
          </cell>
          <cell r="R230">
            <v>5.7682870370370374</v>
          </cell>
        </row>
        <row r="231">
          <cell r="D231" t="str">
            <v>12A5</v>
          </cell>
          <cell r="K231" t="str">
            <v>Vật lý</v>
          </cell>
          <cell r="L231">
            <v>5.75</v>
          </cell>
          <cell r="M231" t="str">
            <v>Lịch sử</v>
          </cell>
          <cell r="N231">
            <v>6</v>
          </cell>
          <cell r="R231">
            <v>6.086342592592592</v>
          </cell>
        </row>
        <row r="232">
          <cell r="D232" t="str">
            <v>12A5</v>
          </cell>
          <cell r="K232" t="str">
            <v>Vật lý</v>
          </cell>
          <cell r="L232">
            <v>6.25</v>
          </cell>
          <cell r="M232" t="str">
            <v>Lịch sử</v>
          </cell>
          <cell r="N232">
            <v>5.25</v>
          </cell>
          <cell r="R232">
            <v>6.3837962962962962</v>
          </cell>
        </row>
        <row r="233">
          <cell r="D233" t="str">
            <v>12A5</v>
          </cell>
          <cell r="K233" t="str">
            <v>Vật lý</v>
          </cell>
          <cell r="L233">
            <v>3.25</v>
          </cell>
          <cell r="M233" t="str">
            <v>Tiếng Anh</v>
          </cell>
          <cell r="N233">
            <v>4.25</v>
          </cell>
          <cell r="R233">
            <v>5.3344907407407414</v>
          </cell>
        </row>
        <row r="234">
          <cell r="D234" t="str">
            <v>12A5</v>
          </cell>
          <cell r="K234" t="str">
            <v>Vật lý</v>
          </cell>
          <cell r="L234">
            <v>4.5</v>
          </cell>
          <cell r="M234" t="str">
            <v>Sinh học</v>
          </cell>
          <cell r="N234">
            <v>7</v>
          </cell>
          <cell r="R234">
            <v>6.3194444444444446</v>
          </cell>
        </row>
        <row r="235">
          <cell r="D235" t="str">
            <v>12A5</v>
          </cell>
          <cell r="K235" t="str">
            <v>Hóa học</v>
          </cell>
          <cell r="L235">
            <v>9.75</v>
          </cell>
          <cell r="M235" t="str">
            <v>Tiếng Anh</v>
          </cell>
          <cell r="N235">
            <v>7.5</v>
          </cell>
          <cell r="R235">
            <v>7.7872685185185198</v>
          </cell>
        </row>
        <row r="236">
          <cell r="D236" t="str">
            <v>12A5</v>
          </cell>
          <cell r="K236" t="str">
            <v>Vật lý</v>
          </cell>
          <cell r="L236">
            <v>7.6</v>
          </cell>
          <cell r="M236" t="str">
            <v>Tiếng Anh</v>
          </cell>
          <cell r="N236">
            <v>6.5</v>
          </cell>
          <cell r="R236">
            <v>7.0168981481481474</v>
          </cell>
        </row>
        <row r="237">
          <cell r="D237" t="str">
            <v>12A5</v>
          </cell>
          <cell r="K237" t="str">
            <v>Vật lý</v>
          </cell>
          <cell r="L237">
            <v>4.8499999999999996</v>
          </cell>
          <cell r="M237" t="str">
            <v>Tiếng Anh</v>
          </cell>
          <cell r="N237">
            <v>5.5</v>
          </cell>
          <cell r="R237">
            <v>5.4675925925925926</v>
          </cell>
        </row>
        <row r="238">
          <cell r="D238" t="str">
            <v>12A5</v>
          </cell>
          <cell r="K238" t="str">
            <v>Vật lý</v>
          </cell>
          <cell r="L238">
            <v>7.5</v>
          </cell>
          <cell r="M238" t="str">
            <v>Lịch sử</v>
          </cell>
          <cell r="N238">
            <v>8</v>
          </cell>
          <cell r="R238">
            <v>7.0946759259259267</v>
          </cell>
        </row>
        <row r="239">
          <cell r="D239" t="str">
            <v>12A5</v>
          </cell>
          <cell r="K239" t="str">
            <v>Vật lý</v>
          </cell>
          <cell r="L239">
            <v>7.25</v>
          </cell>
          <cell r="M239" t="str">
            <v>Lịch sử</v>
          </cell>
          <cell r="N239">
            <v>8.5</v>
          </cell>
          <cell r="R239">
            <v>7.1648148148148145</v>
          </cell>
        </row>
        <row r="240">
          <cell r="D240" t="str">
            <v>12A5</v>
          </cell>
          <cell r="K240" t="str">
            <v>Sinh học</v>
          </cell>
          <cell r="L240">
            <v>6.75</v>
          </cell>
          <cell r="M240" t="str">
            <v>Lịch sử</v>
          </cell>
          <cell r="N240">
            <v>6.75</v>
          </cell>
          <cell r="R240">
            <v>6.405555555555555</v>
          </cell>
        </row>
        <row r="241">
          <cell r="D241" t="str">
            <v>12A5</v>
          </cell>
          <cell r="K241" t="str">
            <v>Lịch sử</v>
          </cell>
          <cell r="L241">
            <v>3.1</v>
          </cell>
          <cell r="M241" t="str">
            <v>Tiếng Anh</v>
          </cell>
          <cell r="N241">
            <v>4.75</v>
          </cell>
          <cell r="R241">
            <v>5.3226851851851853</v>
          </cell>
        </row>
        <row r="242">
          <cell r="D242" t="str">
            <v>12A5</v>
          </cell>
          <cell r="K242" t="str">
            <v>Vật lý</v>
          </cell>
          <cell r="L242">
            <v>6.25</v>
          </cell>
          <cell r="M242" t="str">
            <v>Lịch sử</v>
          </cell>
          <cell r="N242">
            <v>5.35</v>
          </cell>
          <cell r="R242">
            <v>6.6439814814814815</v>
          </cell>
        </row>
        <row r="243">
          <cell r="D243" t="str">
            <v>12A5</v>
          </cell>
          <cell r="K243" t="str">
            <v>Vật lý</v>
          </cell>
          <cell r="L243">
            <v>9.5</v>
          </cell>
          <cell r="M243" t="str">
            <v>Hóa học</v>
          </cell>
          <cell r="N243">
            <v>9</v>
          </cell>
          <cell r="R243">
            <v>8.4569444444444457</v>
          </cell>
        </row>
        <row r="244">
          <cell r="D244" t="str">
            <v>12A5</v>
          </cell>
          <cell r="K244" t="str">
            <v>Vật lý</v>
          </cell>
          <cell r="L244">
            <v>5.0999999999999996</v>
          </cell>
          <cell r="M244" t="str">
            <v>Lịch sử</v>
          </cell>
          <cell r="N244">
            <v>7</v>
          </cell>
          <cell r="R244">
            <v>6.2641203703703701</v>
          </cell>
        </row>
        <row r="245">
          <cell r="D245" t="str">
            <v>12A5</v>
          </cell>
          <cell r="K245" t="str">
            <v>Vật lý</v>
          </cell>
          <cell r="L245">
            <v>6.35</v>
          </cell>
          <cell r="M245" t="str">
            <v>Hóa học</v>
          </cell>
          <cell r="N245">
            <v>4.5999999999999996</v>
          </cell>
          <cell r="R245">
            <v>6.5780092592592592</v>
          </cell>
        </row>
        <row r="246">
          <cell r="D246" t="str">
            <v>12A5</v>
          </cell>
          <cell r="K246" t="str">
            <v>Vật lý</v>
          </cell>
          <cell r="L246">
            <v>7.75</v>
          </cell>
          <cell r="M246" t="str">
            <v>Hóa học</v>
          </cell>
          <cell r="N246">
            <v>6.6</v>
          </cell>
          <cell r="R246">
            <v>7.8613425925925924</v>
          </cell>
        </row>
        <row r="247">
          <cell r="D247" t="str">
            <v>12A5</v>
          </cell>
          <cell r="K247" t="str">
            <v>Vật lý</v>
          </cell>
          <cell r="L247">
            <v>7</v>
          </cell>
          <cell r="M247" t="str">
            <v>Tiếng Anh</v>
          </cell>
          <cell r="N247">
            <v>5</v>
          </cell>
          <cell r="R247">
            <v>6.6171296296296287</v>
          </cell>
        </row>
        <row r="248">
          <cell r="D248" t="str">
            <v>12A5</v>
          </cell>
          <cell r="K248" t="str">
            <v>Vật lý</v>
          </cell>
          <cell r="L248">
            <v>7.75</v>
          </cell>
          <cell r="M248" t="str">
            <v>Hóa học</v>
          </cell>
          <cell r="N248">
            <v>6.75</v>
          </cell>
          <cell r="R248">
            <v>7.3724537037037043</v>
          </cell>
        </row>
        <row r="249">
          <cell r="D249" t="str">
            <v>12A5</v>
          </cell>
          <cell r="K249" t="str">
            <v>Vật lý</v>
          </cell>
          <cell r="L249">
            <v>6.75</v>
          </cell>
          <cell r="M249" t="str">
            <v>Hóa học</v>
          </cell>
          <cell r="N249">
            <v>7.75</v>
          </cell>
          <cell r="R249">
            <v>7.3462962962962965</v>
          </cell>
        </row>
        <row r="250">
          <cell r="D250" t="str">
            <v>12A5</v>
          </cell>
          <cell r="K250" t="str">
            <v>Hóa học</v>
          </cell>
          <cell r="L250">
            <v>8.25</v>
          </cell>
          <cell r="M250" t="str">
            <v>Sinh học</v>
          </cell>
          <cell r="N250">
            <v>7.75</v>
          </cell>
          <cell r="R250">
            <v>7.4011574074074078</v>
          </cell>
        </row>
        <row r="251">
          <cell r="D251" t="str">
            <v>12A5</v>
          </cell>
          <cell r="K251" t="str">
            <v>Vật lý</v>
          </cell>
          <cell r="L251">
            <v>8.85</v>
          </cell>
          <cell r="M251" t="str">
            <v>Hóa học</v>
          </cell>
          <cell r="N251">
            <v>8.75</v>
          </cell>
          <cell r="R251">
            <v>7.8166666666666664</v>
          </cell>
        </row>
        <row r="252">
          <cell r="D252" t="str">
            <v>12A5</v>
          </cell>
          <cell r="K252" t="str">
            <v>Vật lý</v>
          </cell>
          <cell r="L252">
            <v>4.95</v>
          </cell>
          <cell r="M252" t="str">
            <v>Hóa học</v>
          </cell>
          <cell r="N252">
            <v>4.75</v>
          </cell>
          <cell r="R252">
            <v>6.2032407407407408</v>
          </cell>
        </row>
        <row r="253">
          <cell r="D253" t="str">
            <v>12A5</v>
          </cell>
          <cell r="K253" t="str">
            <v>Vật lý</v>
          </cell>
          <cell r="L253">
            <v>6.6</v>
          </cell>
          <cell r="M253" t="str">
            <v>Hóa học</v>
          </cell>
          <cell r="N253">
            <v>3.8</v>
          </cell>
          <cell r="R253">
            <v>6.9402777777777782</v>
          </cell>
        </row>
        <row r="254">
          <cell r="D254" t="str">
            <v>12A5</v>
          </cell>
          <cell r="K254" t="str">
            <v>Vật lý</v>
          </cell>
          <cell r="L254">
            <v>5.5</v>
          </cell>
          <cell r="M254" t="str">
            <v>Tiếng Anh</v>
          </cell>
          <cell r="N254">
            <v>4.25</v>
          </cell>
          <cell r="R254">
            <v>6.3638888888888889</v>
          </cell>
        </row>
        <row r="255">
          <cell r="D255" t="str">
            <v>12A5</v>
          </cell>
          <cell r="K255" t="str">
            <v>Vật lý</v>
          </cell>
          <cell r="L255">
            <v>8</v>
          </cell>
          <cell r="M255" t="str">
            <v>Hóa học</v>
          </cell>
          <cell r="N255">
            <v>6.45</v>
          </cell>
          <cell r="R255">
            <v>6.8587962962962958</v>
          </cell>
        </row>
        <row r="256">
          <cell r="D256" t="str">
            <v>12A5</v>
          </cell>
          <cell r="K256" t="str">
            <v>Vật lý</v>
          </cell>
          <cell r="L256">
            <v>9</v>
          </cell>
          <cell r="M256" t="str">
            <v>Tiếng Anh</v>
          </cell>
          <cell r="N256">
            <v>7.75</v>
          </cell>
          <cell r="R256">
            <v>8.3576388888888893</v>
          </cell>
        </row>
        <row r="257">
          <cell r="D257" t="str">
            <v>12A5</v>
          </cell>
          <cell r="K257" t="str">
            <v>Vật lý</v>
          </cell>
          <cell r="L257">
            <v>5.85</v>
          </cell>
          <cell r="M257" t="str">
            <v>Tiếng Anh</v>
          </cell>
          <cell r="N257">
            <v>4</v>
          </cell>
          <cell r="R257">
            <v>6.3085648148148152</v>
          </cell>
        </row>
        <row r="258">
          <cell r="D258" t="str">
            <v>12A5</v>
          </cell>
          <cell r="K258" t="str">
            <v>Sinh học</v>
          </cell>
          <cell r="L258">
            <v>4.25</v>
          </cell>
          <cell r="M258" t="str">
            <v>Lịch sử</v>
          </cell>
          <cell r="N258">
            <v>4.25</v>
          </cell>
          <cell r="R258">
            <v>5.8210648148148145</v>
          </cell>
        </row>
        <row r="259">
          <cell r="D259" t="str">
            <v>12A5</v>
          </cell>
          <cell r="K259" t="str">
            <v>Vật lý</v>
          </cell>
          <cell r="L259">
            <v>4.45</v>
          </cell>
          <cell r="M259" t="str">
            <v>Tiếng Anh</v>
          </cell>
          <cell r="N259">
            <v>3.25</v>
          </cell>
          <cell r="R259">
            <v>6.2289351851851853</v>
          </cell>
        </row>
        <row r="260">
          <cell r="D260" t="str">
            <v>12A5</v>
          </cell>
          <cell r="K260" t="str">
            <v>Hóa học</v>
          </cell>
          <cell r="L260">
            <v>4.75</v>
          </cell>
          <cell r="M260" t="str">
            <v>Vật lý</v>
          </cell>
          <cell r="N260">
            <v>6.25</v>
          </cell>
          <cell r="R260">
            <v>5.7870370370370363</v>
          </cell>
        </row>
        <row r="261">
          <cell r="D261" t="str">
            <v>12A5</v>
          </cell>
          <cell r="K261" t="str">
            <v>Sinh học</v>
          </cell>
          <cell r="L261">
            <v>3.75</v>
          </cell>
          <cell r="M261" t="str">
            <v>Lịch sử</v>
          </cell>
          <cell r="N261">
            <v>5.75</v>
          </cell>
          <cell r="R261">
            <v>6.131018518518518</v>
          </cell>
        </row>
        <row r="262">
          <cell r="D262" t="str">
            <v>12A6</v>
          </cell>
          <cell r="K262" t="str">
            <v>Vật lý</v>
          </cell>
          <cell r="L262">
            <v>5.85</v>
          </cell>
          <cell r="M262" t="str">
            <v>Tiếng Anh</v>
          </cell>
          <cell r="N262">
            <v>4.75</v>
          </cell>
          <cell r="R262">
            <v>6.5435185185185185</v>
          </cell>
        </row>
        <row r="263">
          <cell r="D263" t="str">
            <v>12A6</v>
          </cell>
          <cell r="K263" t="str">
            <v>Hóa học</v>
          </cell>
          <cell r="L263">
            <v>6.6</v>
          </cell>
          <cell r="M263" t="str">
            <v>Sinh học</v>
          </cell>
          <cell r="N263">
            <v>6.25</v>
          </cell>
          <cell r="R263">
            <v>6.7479166666666668</v>
          </cell>
        </row>
        <row r="264">
          <cell r="D264" t="str">
            <v>12A6</v>
          </cell>
          <cell r="K264" t="str">
            <v>Lịch sử</v>
          </cell>
          <cell r="L264">
            <v>6.25</v>
          </cell>
          <cell r="M264" t="str">
            <v>Tiếng Anh</v>
          </cell>
          <cell r="N264">
            <v>8.5</v>
          </cell>
          <cell r="R264">
            <v>6.3048611111111112</v>
          </cell>
        </row>
        <row r="265">
          <cell r="D265" t="str">
            <v>12A6</v>
          </cell>
          <cell r="K265" t="str">
            <v>Hóa học</v>
          </cell>
          <cell r="L265">
            <v>6.25</v>
          </cell>
          <cell r="M265" t="str">
            <v>Sinh học</v>
          </cell>
          <cell r="N265">
            <v>7</v>
          </cell>
          <cell r="R265">
            <v>6.2759259259259261</v>
          </cell>
        </row>
        <row r="266">
          <cell r="D266" t="str">
            <v>12A6</v>
          </cell>
          <cell r="K266" t="str">
            <v>Hóa học</v>
          </cell>
          <cell r="L266">
            <v>9.25</v>
          </cell>
          <cell r="M266" t="str">
            <v>Sinh học</v>
          </cell>
          <cell r="N266">
            <v>9.75</v>
          </cell>
          <cell r="R266">
            <v>8.8546296296296294</v>
          </cell>
        </row>
        <row r="267">
          <cell r="D267" t="str">
            <v>12A6</v>
          </cell>
          <cell r="K267" t="str">
            <v>Lịch sử</v>
          </cell>
          <cell r="L267">
            <v>6.75</v>
          </cell>
          <cell r="M267" t="str">
            <v>Tiếng Anh</v>
          </cell>
          <cell r="N267">
            <v>5.25</v>
          </cell>
          <cell r="R267">
            <v>5.5648148148148149</v>
          </cell>
        </row>
        <row r="268">
          <cell r="D268" t="str">
            <v>12A6</v>
          </cell>
          <cell r="K268" t="str">
            <v>Hóa học</v>
          </cell>
          <cell r="L268">
            <v>4.5</v>
          </cell>
          <cell r="M268" t="str">
            <v>Sinh học</v>
          </cell>
          <cell r="N268">
            <v>4.75</v>
          </cell>
          <cell r="R268">
            <v>5.9465277777777761</v>
          </cell>
        </row>
        <row r="269">
          <cell r="D269" t="str">
            <v>12A6</v>
          </cell>
          <cell r="K269" t="str">
            <v>Lịch sử</v>
          </cell>
          <cell r="L269">
            <v>6.25</v>
          </cell>
          <cell r="M269" t="str">
            <v>Tiếng Anh</v>
          </cell>
          <cell r="N269">
            <v>6</v>
          </cell>
          <cell r="R269">
            <v>6.3518518518518521</v>
          </cell>
        </row>
        <row r="270">
          <cell r="D270" t="str">
            <v>12A6</v>
          </cell>
          <cell r="K270" t="str">
            <v>Tiếng Anh</v>
          </cell>
          <cell r="L270">
            <v>5</v>
          </cell>
          <cell r="M270" t="str">
            <v>Sinh học</v>
          </cell>
          <cell r="N270">
            <v>5.6</v>
          </cell>
          <cell r="R270">
            <v>6.4034722222222227</v>
          </cell>
        </row>
        <row r="271">
          <cell r="D271" t="str">
            <v>12A6</v>
          </cell>
          <cell r="K271" t="str">
            <v>Vật lý</v>
          </cell>
          <cell r="L271">
            <v>4.8499999999999996</v>
          </cell>
          <cell r="M271" t="str">
            <v>Sinh học</v>
          </cell>
          <cell r="N271">
            <v>8.75</v>
          </cell>
          <cell r="R271">
            <v>6.8379629629629628</v>
          </cell>
        </row>
        <row r="272">
          <cell r="D272" t="str">
            <v>12A6</v>
          </cell>
          <cell r="K272" t="str">
            <v>Hóa học</v>
          </cell>
          <cell r="L272">
            <v>4.3499999999999996</v>
          </cell>
          <cell r="M272" t="str">
            <v>Sinh học</v>
          </cell>
          <cell r="N272">
            <v>6</v>
          </cell>
          <cell r="R272">
            <v>6.1006944444444446</v>
          </cell>
        </row>
        <row r="273">
          <cell r="D273" t="str">
            <v>12A6</v>
          </cell>
          <cell r="K273" t="str">
            <v>Hóa học</v>
          </cell>
          <cell r="L273">
            <v>5.5</v>
          </cell>
          <cell r="M273" t="str">
            <v>Sinh học</v>
          </cell>
          <cell r="N273">
            <v>5.75</v>
          </cell>
          <cell r="R273">
            <v>6.7465277777777777</v>
          </cell>
        </row>
        <row r="274">
          <cell r="D274" t="str">
            <v>12A6</v>
          </cell>
          <cell r="K274" t="str">
            <v>Vật lý</v>
          </cell>
          <cell r="L274">
            <v>7.5</v>
          </cell>
          <cell r="M274" t="str">
            <v>Hóa học</v>
          </cell>
          <cell r="N274">
            <v>7</v>
          </cell>
          <cell r="R274">
            <v>7.9631944444444454</v>
          </cell>
        </row>
        <row r="275">
          <cell r="D275" t="str">
            <v>12A6</v>
          </cell>
          <cell r="K275" t="str">
            <v>Vật lý</v>
          </cell>
          <cell r="L275">
            <v>5.35</v>
          </cell>
          <cell r="M275" t="str">
            <v>Hóa học</v>
          </cell>
          <cell r="N275">
            <v>5.25</v>
          </cell>
          <cell r="R275">
            <v>6.6460648148148147</v>
          </cell>
        </row>
        <row r="276">
          <cell r="D276" t="str">
            <v>12A6</v>
          </cell>
          <cell r="K276" t="str">
            <v>Hóa học</v>
          </cell>
          <cell r="L276">
            <v>6</v>
          </cell>
          <cell r="M276" t="str">
            <v>Sinh học</v>
          </cell>
          <cell r="N276">
            <v>5.75</v>
          </cell>
          <cell r="R276">
            <v>6.4099537037037031</v>
          </cell>
        </row>
        <row r="277">
          <cell r="D277" t="str">
            <v>12A6</v>
          </cell>
          <cell r="K277" t="str">
            <v>Tiếng Anh</v>
          </cell>
          <cell r="L277">
            <v>4.25</v>
          </cell>
          <cell r="M277" t="str">
            <v>Sinh học</v>
          </cell>
          <cell r="N277">
            <v>7</v>
          </cell>
          <cell r="R277">
            <v>6.2094907407407405</v>
          </cell>
        </row>
        <row r="278">
          <cell r="D278" t="str">
            <v>12A6</v>
          </cell>
          <cell r="K278" t="str">
            <v>Hóa học</v>
          </cell>
          <cell r="L278">
            <v>6.75</v>
          </cell>
          <cell r="M278" t="str">
            <v>Sinh học</v>
          </cell>
          <cell r="N278">
            <v>7.25</v>
          </cell>
          <cell r="R278">
            <v>7.1777777777777771</v>
          </cell>
        </row>
        <row r="279">
          <cell r="D279" t="str">
            <v>12A6</v>
          </cell>
          <cell r="K279" t="str">
            <v>Lịch sử</v>
          </cell>
          <cell r="L279">
            <v>5.5</v>
          </cell>
          <cell r="M279" t="str">
            <v>Tiếng Anh</v>
          </cell>
          <cell r="N279">
            <v>5</v>
          </cell>
          <cell r="R279">
            <v>6.431481481481482</v>
          </cell>
        </row>
        <row r="280">
          <cell r="D280" t="str">
            <v>12A6</v>
          </cell>
          <cell r="K280" t="str">
            <v>Vật lý</v>
          </cell>
          <cell r="L280">
            <v>6.75</v>
          </cell>
          <cell r="M280" t="str">
            <v>Hóa học</v>
          </cell>
          <cell r="N280">
            <v>7.25</v>
          </cell>
          <cell r="R280">
            <v>7.5388888888888896</v>
          </cell>
        </row>
        <row r="281">
          <cell r="D281" t="str">
            <v>12A6</v>
          </cell>
          <cell r="K281" t="str">
            <v>Vật lý</v>
          </cell>
          <cell r="L281">
            <v>5</v>
          </cell>
          <cell r="M281" t="str">
            <v>Sinh học</v>
          </cell>
          <cell r="N281">
            <v>6.5</v>
          </cell>
          <cell r="R281">
            <v>6.112268518518519</v>
          </cell>
        </row>
        <row r="282">
          <cell r="D282" t="str">
            <v>12A6</v>
          </cell>
          <cell r="K282" t="str">
            <v>Vật lý</v>
          </cell>
          <cell r="L282">
            <v>7.75</v>
          </cell>
          <cell r="M282" t="str">
            <v>Hóa học</v>
          </cell>
          <cell r="N282">
            <v>7.5</v>
          </cell>
          <cell r="R282">
            <v>8.000694444444445</v>
          </cell>
        </row>
        <row r="283">
          <cell r="D283" t="str">
            <v>12A6</v>
          </cell>
          <cell r="K283" t="str">
            <v>Hóa học</v>
          </cell>
          <cell r="L283">
            <v>6.75</v>
          </cell>
          <cell r="M283" t="str">
            <v>Sinh học</v>
          </cell>
          <cell r="N283">
            <v>5</v>
          </cell>
          <cell r="R283">
            <v>6.5981481481481481</v>
          </cell>
        </row>
        <row r="284">
          <cell r="D284" t="str">
            <v>12A6</v>
          </cell>
          <cell r="K284" t="str">
            <v>Sinh học</v>
          </cell>
          <cell r="L284">
            <v>5.5</v>
          </cell>
          <cell r="M284" t="str">
            <v>Lịch sử</v>
          </cell>
          <cell r="N284">
            <v>5</v>
          </cell>
          <cell r="R284">
            <v>5.2726851851851855</v>
          </cell>
        </row>
        <row r="285">
          <cell r="D285" t="str">
            <v>12A6</v>
          </cell>
          <cell r="K285" t="str">
            <v>Hóa học</v>
          </cell>
          <cell r="L285">
            <v>4.8499999999999996</v>
          </cell>
          <cell r="M285" t="str">
            <v>Sinh học</v>
          </cell>
          <cell r="N285">
            <v>7</v>
          </cell>
          <cell r="R285">
            <v>6.7224537037037031</v>
          </cell>
        </row>
        <row r="286">
          <cell r="D286" t="str">
            <v>12A6</v>
          </cell>
          <cell r="K286" t="str">
            <v>Vật lý</v>
          </cell>
          <cell r="L286">
            <v>8</v>
          </cell>
          <cell r="M286" t="str">
            <v>Hóa học</v>
          </cell>
          <cell r="N286">
            <v>8.25</v>
          </cell>
          <cell r="R286">
            <v>7.9780092592592595</v>
          </cell>
        </row>
        <row r="287">
          <cell r="D287" t="str">
            <v>12A6</v>
          </cell>
          <cell r="K287" t="str">
            <v>Vật lý</v>
          </cell>
          <cell r="L287">
            <v>6.85</v>
          </cell>
          <cell r="M287" t="str">
            <v>Lịch sử</v>
          </cell>
          <cell r="N287">
            <v>6</v>
          </cell>
          <cell r="R287">
            <v>7.1296296296296298</v>
          </cell>
        </row>
        <row r="288">
          <cell r="D288" t="str">
            <v>12A6</v>
          </cell>
          <cell r="K288" t="str">
            <v>Hóa học</v>
          </cell>
          <cell r="L288">
            <v>5.25</v>
          </cell>
          <cell r="M288" t="str">
            <v>Sinh học</v>
          </cell>
          <cell r="N288">
            <v>6.75</v>
          </cell>
          <cell r="R288">
            <v>6.8171296296296298</v>
          </cell>
        </row>
        <row r="289">
          <cell r="D289" t="str">
            <v>12A6</v>
          </cell>
          <cell r="K289" t="str">
            <v>Vật lý</v>
          </cell>
          <cell r="L289">
            <v>8.35</v>
          </cell>
          <cell r="M289" t="str">
            <v>Hóa học</v>
          </cell>
          <cell r="N289">
            <v>9.75</v>
          </cell>
          <cell r="R289">
            <v>8.8393518518518519</v>
          </cell>
        </row>
        <row r="290">
          <cell r="D290" t="str">
            <v>12A6</v>
          </cell>
          <cell r="K290" t="str">
            <v>Vật lý</v>
          </cell>
          <cell r="L290">
            <v>5.5</v>
          </cell>
          <cell r="M290" t="str">
            <v>Tiếng Anh</v>
          </cell>
          <cell r="N290">
            <v>5.5</v>
          </cell>
          <cell r="R290">
            <v>6.8648148148148156</v>
          </cell>
        </row>
        <row r="291">
          <cell r="D291" t="str">
            <v>12A6</v>
          </cell>
          <cell r="K291" t="str">
            <v>Hóa học</v>
          </cell>
          <cell r="L291">
            <v>8</v>
          </cell>
          <cell r="M291" t="str">
            <v>Sinh học</v>
          </cell>
          <cell r="N291">
            <v>7.75</v>
          </cell>
          <cell r="R291">
            <v>6.9203703703703709</v>
          </cell>
        </row>
        <row r="292">
          <cell r="D292" t="str">
            <v>12A6</v>
          </cell>
          <cell r="K292" t="str">
            <v>Hóa học</v>
          </cell>
          <cell r="L292">
            <v>5.7</v>
          </cell>
          <cell r="M292" t="str">
            <v>Vật lý</v>
          </cell>
          <cell r="N292">
            <v>4.5999999999999996</v>
          </cell>
          <cell r="R292">
            <v>5.7768518518518519</v>
          </cell>
        </row>
        <row r="293">
          <cell r="D293" t="str">
            <v>12A6</v>
          </cell>
          <cell r="K293" t="str">
            <v>Hóa học</v>
          </cell>
          <cell r="L293">
            <v>8.5</v>
          </cell>
          <cell r="M293" t="str">
            <v>Vật lý</v>
          </cell>
          <cell r="N293">
            <v>7</v>
          </cell>
          <cell r="R293">
            <v>7.9219907407407408</v>
          </cell>
        </row>
        <row r="294">
          <cell r="D294" t="str">
            <v>12A6</v>
          </cell>
          <cell r="K294" t="str">
            <v>Tiếng Anh</v>
          </cell>
          <cell r="L294">
            <v>7.25</v>
          </cell>
          <cell r="M294" t="str">
            <v>Lịch sử</v>
          </cell>
          <cell r="N294">
            <v>7.75</v>
          </cell>
          <cell r="R294">
            <v>7.486574074074074</v>
          </cell>
        </row>
        <row r="295">
          <cell r="D295" t="str">
            <v>12A6</v>
          </cell>
          <cell r="K295" t="str">
            <v>Hóa học</v>
          </cell>
          <cell r="L295">
            <v>4.25</v>
          </cell>
          <cell r="M295" t="str">
            <v>Sinh học</v>
          </cell>
          <cell r="N295">
            <v>5.5</v>
          </cell>
          <cell r="R295">
            <v>5.9567129629629632</v>
          </cell>
        </row>
        <row r="296">
          <cell r="D296" t="str">
            <v>12A6</v>
          </cell>
          <cell r="K296" t="str">
            <v>Hóa học</v>
          </cell>
          <cell r="L296">
            <v>7.5</v>
          </cell>
          <cell r="M296" t="str">
            <v>Sinh học</v>
          </cell>
          <cell r="N296">
            <v>7.75</v>
          </cell>
          <cell r="R296">
            <v>7.7261574074074071</v>
          </cell>
        </row>
        <row r="297">
          <cell r="D297" t="str">
            <v>12A7</v>
          </cell>
          <cell r="K297" t="str">
            <v>GDKT-PL</v>
          </cell>
          <cell r="L297">
            <v>7</v>
          </cell>
          <cell r="M297" t="str">
            <v>Địa lý</v>
          </cell>
          <cell r="N297">
            <v>5.0999999999999996</v>
          </cell>
          <cell r="R297">
            <v>5.9592592592592588</v>
          </cell>
        </row>
        <row r="298">
          <cell r="D298" t="str">
            <v>12A7</v>
          </cell>
          <cell r="K298" t="str">
            <v>Lịch sử</v>
          </cell>
          <cell r="L298">
            <v>4.3499999999999996</v>
          </cell>
          <cell r="M298" t="str">
            <v>Địa lý</v>
          </cell>
          <cell r="N298">
            <v>4</v>
          </cell>
          <cell r="R298">
            <v>5.4490740740740744</v>
          </cell>
        </row>
        <row r="299">
          <cell r="D299" t="str">
            <v>12A7</v>
          </cell>
          <cell r="K299" t="str">
            <v>Lịch sử</v>
          </cell>
          <cell r="L299">
            <v>4.5</v>
          </cell>
          <cell r="M299" t="str">
            <v>Địa lý</v>
          </cell>
          <cell r="N299">
            <v>4.5999999999999996</v>
          </cell>
          <cell r="R299">
            <v>6.1599537037037031</v>
          </cell>
        </row>
        <row r="300">
          <cell r="D300" t="str">
            <v>12A7</v>
          </cell>
          <cell r="K300" t="str">
            <v>Lịch sử</v>
          </cell>
          <cell r="L300">
            <v>4.8499999999999996</v>
          </cell>
          <cell r="M300" t="str">
            <v>GDKT-PL</v>
          </cell>
          <cell r="N300">
            <v>6.5</v>
          </cell>
          <cell r="R300">
            <v>6.0805555555555557</v>
          </cell>
        </row>
        <row r="301">
          <cell r="D301" t="str">
            <v>12A7</v>
          </cell>
          <cell r="K301" t="str">
            <v>Tiếng Anh</v>
          </cell>
          <cell r="L301">
            <v>4.75</v>
          </cell>
          <cell r="M301" t="str">
            <v>Địa lý</v>
          </cell>
          <cell r="N301">
            <v>9</v>
          </cell>
          <cell r="R301">
            <v>6.9104166666666664</v>
          </cell>
        </row>
        <row r="302">
          <cell r="D302" t="str">
            <v>12A7</v>
          </cell>
          <cell r="K302" t="str">
            <v>Lịch sử</v>
          </cell>
          <cell r="L302">
            <v>7.25</v>
          </cell>
          <cell r="M302" t="str">
            <v>GDKT-PL</v>
          </cell>
          <cell r="N302">
            <v>8.25</v>
          </cell>
          <cell r="R302">
            <v>7.3932870370370374</v>
          </cell>
        </row>
        <row r="303">
          <cell r="D303" t="str">
            <v>12A7</v>
          </cell>
          <cell r="K303" t="str">
            <v>Lịch sử</v>
          </cell>
          <cell r="L303">
            <v>8</v>
          </cell>
          <cell r="M303" t="str">
            <v>Địa lý</v>
          </cell>
          <cell r="N303">
            <v>5.75</v>
          </cell>
          <cell r="R303">
            <v>7.5925925925925926</v>
          </cell>
        </row>
        <row r="304">
          <cell r="D304" t="str">
            <v>12A7</v>
          </cell>
          <cell r="K304" t="str">
            <v>Lịch sử</v>
          </cell>
          <cell r="L304">
            <v>8.6</v>
          </cell>
          <cell r="M304" t="str">
            <v>Địa lý</v>
          </cell>
          <cell r="N304">
            <v>7</v>
          </cell>
          <cell r="R304">
            <v>7.674768518518519</v>
          </cell>
        </row>
        <row r="305">
          <cell r="D305" t="str">
            <v>12A7</v>
          </cell>
          <cell r="K305" t="str">
            <v>Tiếng Anh</v>
          </cell>
          <cell r="L305">
            <v>7.25</v>
          </cell>
          <cell r="M305" t="str">
            <v>GDKT-PL</v>
          </cell>
          <cell r="N305">
            <v>7.5</v>
          </cell>
          <cell r="R305">
            <v>7.7199074074074066</v>
          </cell>
        </row>
        <row r="306">
          <cell r="D306" t="str">
            <v>12A7</v>
          </cell>
          <cell r="K306" t="str">
            <v>Lịch sử</v>
          </cell>
          <cell r="L306">
            <v>8.75</v>
          </cell>
          <cell r="M306" t="str">
            <v>Địa lý</v>
          </cell>
          <cell r="N306">
            <v>6.85</v>
          </cell>
          <cell r="R306">
            <v>7.6685185185185194</v>
          </cell>
        </row>
        <row r="307">
          <cell r="D307" t="str">
            <v>12A7</v>
          </cell>
          <cell r="K307" t="str">
            <v>Lịch sử</v>
          </cell>
          <cell r="L307">
            <v>10</v>
          </cell>
          <cell r="M307" t="str">
            <v>Địa lý</v>
          </cell>
          <cell r="N307">
            <v>8.75</v>
          </cell>
          <cell r="R307">
            <v>8.3631944444444457</v>
          </cell>
        </row>
        <row r="308">
          <cell r="D308" t="str">
            <v>12A7</v>
          </cell>
          <cell r="K308" t="str">
            <v>Lịch sử</v>
          </cell>
          <cell r="L308">
            <v>8.75</v>
          </cell>
          <cell r="M308" t="str">
            <v>Địa lý</v>
          </cell>
          <cell r="N308">
            <v>8.75</v>
          </cell>
          <cell r="R308">
            <v>8.6560185185185183</v>
          </cell>
        </row>
        <row r="309">
          <cell r="D309" t="str">
            <v>12A7</v>
          </cell>
          <cell r="K309" t="str">
            <v>Tiếng Anh</v>
          </cell>
          <cell r="L309">
            <v>6</v>
          </cell>
          <cell r="M309" t="str">
            <v>Địa lý</v>
          </cell>
          <cell r="N309">
            <v>8.75</v>
          </cell>
          <cell r="R309">
            <v>7.5953703703703699</v>
          </cell>
        </row>
        <row r="310">
          <cell r="D310" t="str">
            <v>12A7</v>
          </cell>
          <cell r="K310" t="str">
            <v>Tiếng Anh</v>
          </cell>
          <cell r="L310">
            <v>4.75</v>
          </cell>
          <cell r="M310" t="str">
            <v>GDKT-PL</v>
          </cell>
          <cell r="N310">
            <v>7.75</v>
          </cell>
          <cell r="R310">
            <v>7.3780092592592599</v>
          </cell>
        </row>
        <row r="311">
          <cell r="D311" t="str">
            <v>12A7</v>
          </cell>
          <cell r="K311" t="str">
            <v>Tiếng Anh</v>
          </cell>
          <cell r="L311">
            <v>7</v>
          </cell>
          <cell r="M311" t="str">
            <v>GDKT-PL</v>
          </cell>
          <cell r="N311">
            <v>7.75</v>
          </cell>
          <cell r="R311">
            <v>7.6365740740740735</v>
          </cell>
        </row>
        <row r="312">
          <cell r="D312" t="str">
            <v>12A7</v>
          </cell>
          <cell r="K312" t="str">
            <v>Lịch sử</v>
          </cell>
          <cell r="L312">
            <v>7</v>
          </cell>
          <cell r="M312" t="str">
            <v>Địa lý</v>
          </cell>
          <cell r="N312">
            <v>6.5</v>
          </cell>
          <cell r="R312">
            <v>6.543981481481481</v>
          </cell>
        </row>
        <row r="313">
          <cell r="D313" t="str">
            <v>12A7</v>
          </cell>
          <cell r="K313" t="str">
            <v>Lịch sử</v>
          </cell>
          <cell r="L313">
            <v>8</v>
          </cell>
          <cell r="M313" t="str">
            <v>Tiếng Anh</v>
          </cell>
          <cell r="N313">
            <v>4.75</v>
          </cell>
          <cell r="R313">
            <v>6.5143518518518508</v>
          </cell>
        </row>
        <row r="314">
          <cell r="D314" t="str">
            <v>12A7</v>
          </cell>
          <cell r="K314" t="str">
            <v>Lịch sử</v>
          </cell>
          <cell r="L314">
            <v>8</v>
          </cell>
          <cell r="M314" t="str">
            <v>Địa lý</v>
          </cell>
          <cell r="N314">
            <v>5.25</v>
          </cell>
          <cell r="R314">
            <v>6.6006944444444446</v>
          </cell>
        </row>
        <row r="315">
          <cell r="D315" t="str">
            <v>12A7</v>
          </cell>
          <cell r="K315" t="str">
            <v>Lịch sử</v>
          </cell>
          <cell r="L315">
            <v>6.25</v>
          </cell>
          <cell r="M315" t="str">
            <v>Địa lý</v>
          </cell>
          <cell r="N315">
            <v>6.25</v>
          </cell>
          <cell r="R315">
            <v>6.6162037037037038</v>
          </cell>
        </row>
        <row r="316">
          <cell r="D316" t="str">
            <v>12A7</v>
          </cell>
          <cell r="K316" t="str">
            <v>Lịch sử</v>
          </cell>
          <cell r="L316">
            <v>9</v>
          </cell>
          <cell r="M316" t="str">
            <v>Địa lý</v>
          </cell>
          <cell r="N316">
            <v>6.75</v>
          </cell>
          <cell r="R316">
            <v>7.2104166666666663</v>
          </cell>
        </row>
        <row r="317">
          <cell r="D317" t="str">
            <v>12A7</v>
          </cell>
          <cell r="K317" t="str">
            <v>Tiếng Anh</v>
          </cell>
          <cell r="L317">
            <v>4.5</v>
          </cell>
          <cell r="M317" t="str">
            <v>GDKT-PL</v>
          </cell>
          <cell r="N317">
            <v>8</v>
          </cell>
          <cell r="R317">
            <v>7.0733796296296294</v>
          </cell>
        </row>
        <row r="318">
          <cell r="D318" t="str">
            <v>12A7</v>
          </cell>
          <cell r="K318" t="str">
            <v>Lịch sử</v>
          </cell>
          <cell r="L318">
            <v>6.25</v>
          </cell>
          <cell r="M318" t="str">
            <v>Địa lý</v>
          </cell>
          <cell r="N318">
            <v>6.1</v>
          </cell>
          <cell r="R318">
            <v>6.8613425925925933</v>
          </cell>
        </row>
        <row r="319">
          <cell r="D319" t="str">
            <v>12A7</v>
          </cell>
          <cell r="K319" t="str">
            <v>Lịch sử</v>
          </cell>
          <cell r="L319">
            <v>8.25</v>
          </cell>
          <cell r="M319" t="str">
            <v>Địa lý</v>
          </cell>
          <cell r="N319">
            <v>8.25</v>
          </cell>
          <cell r="R319">
            <v>7.5215277777777771</v>
          </cell>
        </row>
        <row r="320">
          <cell r="D320" t="str">
            <v>12A7</v>
          </cell>
          <cell r="K320" t="str">
            <v>Tiếng Anh</v>
          </cell>
          <cell r="L320">
            <v>6</v>
          </cell>
          <cell r="M320" t="str">
            <v>Địa lý</v>
          </cell>
          <cell r="N320">
            <v>7.25</v>
          </cell>
          <cell r="R320">
            <v>7.3268518518518517</v>
          </cell>
        </row>
        <row r="321">
          <cell r="D321" t="str">
            <v>12A7</v>
          </cell>
          <cell r="K321" t="str">
            <v>Lịch sử</v>
          </cell>
          <cell r="L321">
            <v>5.25</v>
          </cell>
          <cell r="M321" t="str">
            <v>Địa lý</v>
          </cell>
          <cell r="N321">
            <v>5</v>
          </cell>
          <cell r="R321">
            <v>5.834027777777778</v>
          </cell>
        </row>
        <row r="322">
          <cell r="D322" t="str">
            <v>12A7</v>
          </cell>
          <cell r="K322" t="str">
            <v>Tiếng Anh</v>
          </cell>
          <cell r="L322">
            <v>5.25</v>
          </cell>
          <cell r="M322" t="str">
            <v>GDKT-PL</v>
          </cell>
          <cell r="N322">
            <v>7</v>
          </cell>
          <cell r="R322">
            <v>6.9638888888888903</v>
          </cell>
        </row>
        <row r="323">
          <cell r="D323" t="str">
            <v>12A7</v>
          </cell>
          <cell r="K323" t="str">
            <v>Tiếng Anh</v>
          </cell>
          <cell r="L323">
            <v>5.75</v>
          </cell>
          <cell r="M323" t="str">
            <v>Địa lý</v>
          </cell>
          <cell r="N323">
            <v>8</v>
          </cell>
          <cell r="R323">
            <v>7.7664351851851858</v>
          </cell>
        </row>
        <row r="324">
          <cell r="D324" t="str">
            <v>12A7</v>
          </cell>
          <cell r="K324" t="str">
            <v>Lịch sử</v>
          </cell>
          <cell r="L324">
            <v>7.25</v>
          </cell>
          <cell r="M324" t="str">
            <v>Địa lý</v>
          </cell>
          <cell r="N324">
            <v>7</v>
          </cell>
          <cell r="R324">
            <v>7.3641203703703697</v>
          </cell>
        </row>
        <row r="325">
          <cell r="D325" t="str">
            <v>12A7</v>
          </cell>
          <cell r="K325" t="str">
            <v>Lịch sử</v>
          </cell>
          <cell r="L325">
            <v>8</v>
          </cell>
          <cell r="M325" t="str">
            <v>Địa lý</v>
          </cell>
          <cell r="N325">
            <v>6.75</v>
          </cell>
          <cell r="R325">
            <v>7.1087962962962958</v>
          </cell>
        </row>
        <row r="326">
          <cell r="D326" t="str">
            <v>12A7</v>
          </cell>
          <cell r="K326" t="str">
            <v>Lịch sử</v>
          </cell>
          <cell r="L326">
            <v>8</v>
          </cell>
          <cell r="M326" t="str">
            <v>Địa lý</v>
          </cell>
          <cell r="N326">
            <v>6</v>
          </cell>
          <cell r="R326">
            <v>6.8574074074074076</v>
          </cell>
        </row>
        <row r="327">
          <cell r="D327" t="str">
            <v>12A7</v>
          </cell>
          <cell r="K327" t="str">
            <v>Tiếng Anh</v>
          </cell>
          <cell r="L327">
            <v>6</v>
          </cell>
          <cell r="M327" t="str">
            <v>GDKT-PL</v>
          </cell>
          <cell r="N327">
            <v>8.75</v>
          </cell>
          <cell r="R327">
            <v>7.4377314814814817</v>
          </cell>
        </row>
        <row r="328">
          <cell r="D328" t="str">
            <v>12A7</v>
          </cell>
          <cell r="K328" t="str">
            <v>Lịch sử</v>
          </cell>
          <cell r="L328">
            <v>7.5</v>
          </cell>
          <cell r="M328" t="str">
            <v>GDKT-PL</v>
          </cell>
          <cell r="N328">
            <v>7.75</v>
          </cell>
          <cell r="R328">
            <v>7.567824074074073</v>
          </cell>
        </row>
        <row r="329">
          <cell r="D329" t="str">
            <v>12A7</v>
          </cell>
          <cell r="K329" t="str">
            <v>Lịch sử</v>
          </cell>
          <cell r="L329">
            <v>5.75</v>
          </cell>
          <cell r="M329" t="str">
            <v>Địa lý</v>
          </cell>
          <cell r="N329">
            <v>7.25</v>
          </cell>
          <cell r="R329">
            <v>6.611574074074074</v>
          </cell>
        </row>
        <row r="330">
          <cell r="D330" t="str">
            <v>12A7</v>
          </cell>
          <cell r="K330" t="str">
            <v>Tiếng Anh</v>
          </cell>
          <cell r="L330">
            <v>5.75</v>
          </cell>
          <cell r="M330" t="str">
            <v>GDKT-PL</v>
          </cell>
          <cell r="N330">
            <v>8.25</v>
          </cell>
          <cell r="R330">
            <v>7.7546296296296298</v>
          </cell>
        </row>
        <row r="331">
          <cell r="D331" t="str">
            <v>12A7</v>
          </cell>
          <cell r="K331" t="str">
            <v>Lịch sử</v>
          </cell>
          <cell r="L331">
            <v>8</v>
          </cell>
          <cell r="M331" t="str">
            <v>Địa lý</v>
          </cell>
          <cell r="N331">
            <v>8.25</v>
          </cell>
          <cell r="R331">
            <v>8.2405092592592588</v>
          </cell>
        </row>
        <row r="332">
          <cell r="D332" t="str">
            <v>12A7</v>
          </cell>
          <cell r="K332" t="str">
            <v>Tiếng Anh</v>
          </cell>
          <cell r="L332">
            <v>5.5</v>
          </cell>
          <cell r="M332" t="str">
            <v>GDKT-PL</v>
          </cell>
          <cell r="N332">
            <v>7.5</v>
          </cell>
          <cell r="R332">
            <v>7.3238425925925918</v>
          </cell>
        </row>
        <row r="333">
          <cell r="D333" t="str">
            <v>12A7</v>
          </cell>
          <cell r="K333" t="str">
            <v>Lịch sử</v>
          </cell>
          <cell r="L333">
            <v>5.85</v>
          </cell>
          <cell r="M333" t="str">
            <v>Địa lý</v>
          </cell>
          <cell r="N333">
            <v>6</v>
          </cell>
          <cell r="R333">
            <v>7.2048611111111107</v>
          </cell>
        </row>
        <row r="334">
          <cell r="D334" t="str">
            <v>12A7</v>
          </cell>
          <cell r="K334" t="str">
            <v>Tiếng Anh</v>
          </cell>
          <cell r="L334">
            <v>5</v>
          </cell>
          <cell r="M334" t="str">
            <v>GDKT-PL</v>
          </cell>
          <cell r="N334">
            <v>8.25</v>
          </cell>
          <cell r="R334">
            <v>7.3435185185185183</v>
          </cell>
        </row>
        <row r="335">
          <cell r="D335" t="str">
            <v>12A7</v>
          </cell>
          <cell r="K335" t="str">
            <v>Tiếng Anh</v>
          </cell>
          <cell r="L335">
            <v>5.5</v>
          </cell>
          <cell r="M335" t="str">
            <v>Địa lý</v>
          </cell>
          <cell r="N335">
            <v>7.5</v>
          </cell>
          <cell r="R335">
            <v>7.6967592592592586</v>
          </cell>
        </row>
        <row r="336">
          <cell r="D336" t="str">
            <v>12A7</v>
          </cell>
          <cell r="K336" t="str">
            <v>Lịch sử</v>
          </cell>
          <cell r="L336">
            <v>8.5</v>
          </cell>
          <cell r="M336" t="str">
            <v>Địa lý</v>
          </cell>
          <cell r="N336">
            <v>6.75</v>
          </cell>
          <cell r="R336">
            <v>7.3326388888888889</v>
          </cell>
        </row>
        <row r="337">
          <cell r="D337" t="str">
            <v>12A7</v>
          </cell>
          <cell r="K337" t="str">
            <v>Lịch sử</v>
          </cell>
          <cell r="L337">
            <v>4.7</v>
          </cell>
          <cell r="M337" t="str">
            <v>GDKT-PL</v>
          </cell>
          <cell r="N337">
            <v>6.6</v>
          </cell>
          <cell r="R337">
            <v>6.6016203703703695</v>
          </cell>
        </row>
        <row r="338">
          <cell r="D338" t="str">
            <v>12A7</v>
          </cell>
          <cell r="K338" t="str">
            <v>Lịch sử</v>
          </cell>
          <cell r="L338">
            <v>4.5</v>
          </cell>
          <cell r="M338" t="str">
            <v>Địa lý</v>
          </cell>
          <cell r="N338">
            <v>4.75</v>
          </cell>
          <cell r="R338">
            <v>5.5939814814814817</v>
          </cell>
        </row>
        <row r="339">
          <cell r="D339" t="str">
            <v>12A7</v>
          </cell>
          <cell r="K339" t="str">
            <v>Lịch sử</v>
          </cell>
          <cell r="L339">
            <v>7.25</v>
          </cell>
          <cell r="M339" t="str">
            <v>Địa lý</v>
          </cell>
          <cell r="N339">
            <v>6</v>
          </cell>
          <cell r="R339">
            <v>6.9224537037037042</v>
          </cell>
        </row>
        <row r="340">
          <cell r="D340" t="str">
            <v>12A7</v>
          </cell>
          <cell r="K340" t="str">
            <v>Lịch sử</v>
          </cell>
          <cell r="L340">
            <v>8.25</v>
          </cell>
          <cell r="M340" t="str">
            <v>Địa lý</v>
          </cell>
          <cell r="N340">
            <v>6</v>
          </cell>
          <cell r="R340">
            <v>7.2164351851851851</v>
          </cell>
        </row>
        <row r="341">
          <cell r="D341" t="str">
            <v>12A8</v>
          </cell>
          <cell r="K341" t="str">
            <v>Lịch sử</v>
          </cell>
          <cell r="L341">
            <v>6.5</v>
          </cell>
          <cell r="M341" t="str">
            <v>Địa lý</v>
          </cell>
          <cell r="N341">
            <v>5.35</v>
          </cell>
          <cell r="R341">
            <v>6.9537037037037042</v>
          </cell>
        </row>
        <row r="342">
          <cell r="D342" t="str">
            <v>12A8</v>
          </cell>
          <cell r="K342" t="str">
            <v>Lịch sử</v>
          </cell>
          <cell r="L342">
            <v>8</v>
          </cell>
          <cell r="M342" t="str">
            <v>Địa lý</v>
          </cell>
          <cell r="N342">
            <v>6.5</v>
          </cell>
          <cell r="R342">
            <v>7.5861111111111112</v>
          </cell>
        </row>
        <row r="343">
          <cell r="D343" t="str">
            <v>12A8</v>
          </cell>
          <cell r="K343" t="str">
            <v>Lịch sử</v>
          </cell>
          <cell r="L343">
            <v>6.5</v>
          </cell>
          <cell r="M343" t="str">
            <v>Tiếng Anh</v>
          </cell>
          <cell r="N343">
            <v>8.5</v>
          </cell>
          <cell r="R343">
            <v>7.78125</v>
          </cell>
        </row>
        <row r="344">
          <cell r="D344" t="str">
            <v>12A8</v>
          </cell>
          <cell r="K344" t="str">
            <v>Lịch sử</v>
          </cell>
          <cell r="L344">
            <v>8</v>
          </cell>
          <cell r="M344" t="str">
            <v>Địa lý</v>
          </cell>
          <cell r="N344">
            <v>5.0999999999999996</v>
          </cell>
          <cell r="R344">
            <v>6.7712962962962964</v>
          </cell>
        </row>
        <row r="345">
          <cell r="D345" t="str">
            <v>12A8</v>
          </cell>
          <cell r="K345" t="str">
            <v>Lịch sử</v>
          </cell>
          <cell r="L345">
            <v>8.5</v>
          </cell>
          <cell r="M345" t="str">
            <v>Địa lý</v>
          </cell>
          <cell r="N345">
            <v>9</v>
          </cell>
          <cell r="R345">
            <v>8.5865740740740755</v>
          </cell>
        </row>
        <row r="346">
          <cell r="D346" t="str">
            <v>12A8</v>
          </cell>
          <cell r="K346" t="str">
            <v>Tiếng Anh</v>
          </cell>
          <cell r="L346">
            <v>5.75</v>
          </cell>
          <cell r="M346" t="str">
            <v>GDKT-PL</v>
          </cell>
          <cell r="N346">
            <v>8</v>
          </cell>
          <cell r="R346">
            <v>7.3460648148148149</v>
          </cell>
        </row>
        <row r="347">
          <cell r="D347" t="str">
            <v>12A8</v>
          </cell>
          <cell r="K347" t="str">
            <v>Lịch sử</v>
          </cell>
          <cell r="L347">
            <v>7.25</v>
          </cell>
          <cell r="M347" t="str">
            <v>GDKT-PL</v>
          </cell>
          <cell r="N347">
            <v>6.85</v>
          </cell>
          <cell r="R347">
            <v>7.3527777777777787</v>
          </cell>
        </row>
        <row r="348">
          <cell r="D348" t="str">
            <v>12A8</v>
          </cell>
          <cell r="K348" t="str">
            <v>Lịch sử</v>
          </cell>
          <cell r="L348">
            <v>8.5</v>
          </cell>
          <cell r="M348" t="str">
            <v>GDKT-PL</v>
          </cell>
          <cell r="N348">
            <v>8.5</v>
          </cell>
          <cell r="R348">
            <v>7.5743055555555561</v>
          </cell>
        </row>
        <row r="349">
          <cell r="D349" t="str">
            <v>12A8</v>
          </cell>
          <cell r="K349" t="str">
            <v>Tiếng Anh</v>
          </cell>
          <cell r="L349">
            <v>7.75</v>
          </cell>
          <cell r="M349" t="str">
            <v>GDKT-PL</v>
          </cell>
          <cell r="N349">
            <v>8.75</v>
          </cell>
          <cell r="R349">
            <v>8.0905092592592602</v>
          </cell>
        </row>
        <row r="350">
          <cell r="D350" t="str">
            <v>12A8</v>
          </cell>
          <cell r="K350" t="str">
            <v>Tiếng Anh</v>
          </cell>
          <cell r="L350">
            <v>7.5</v>
          </cell>
          <cell r="M350" t="str">
            <v>GDKT-PL</v>
          </cell>
          <cell r="N350">
            <v>8.25</v>
          </cell>
          <cell r="R350">
            <v>7.9965277777777786</v>
          </cell>
        </row>
        <row r="351">
          <cell r="D351" t="str">
            <v>12A8</v>
          </cell>
          <cell r="K351" t="str">
            <v>Tiếng Anh</v>
          </cell>
          <cell r="L351">
            <v>6.5</v>
          </cell>
          <cell r="M351" t="str">
            <v>GDKT-PL</v>
          </cell>
          <cell r="N351">
            <v>7.75</v>
          </cell>
          <cell r="R351">
            <v>7.6277777777777773</v>
          </cell>
        </row>
        <row r="352">
          <cell r="D352" t="str">
            <v>12A8</v>
          </cell>
          <cell r="K352" t="str">
            <v>Tiếng Anh</v>
          </cell>
          <cell r="L352">
            <v>4.75</v>
          </cell>
          <cell r="M352" t="str">
            <v>Địa lý</v>
          </cell>
          <cell r="N352">
            <v>7.1</v>
          </cell>
          <cell r="R352">
            <v>7.3918981481481483</v>
          </cell>
        </row>
        <row r="353">
          <cell r="D353" t="str">
            <v>12A8</v>
          </cell>
          <cell r="K353" t="str">
            <v>Lịch sử</v>
          </cell>
          <cell r="L353">
            <v>8.5</v>
          </cell>
          <cell r="M353" t="str">
            <v>Địa lý</v>
          </cell>
          <cell r="N353">
            <v>6.25</v>
          </cell>
          <cell r="R353">
            <v>6.9671296296296301</v>
          </cell>
        </row>
        <row r="354">
          <cell r="D354" t="str">
            <v>12A8</v>
          </cell>
          <cell r="K354" t="str">
            <v>Tiếng Anh</v>
          </cell>
          <cell r="L354">
            <v>4.25</v>
          </cell>
          <cell r="M354" t="str">
            <v>Địa lý</v>
          </cell>
          <cell r="N354">
            <v>6.35</v>
          </cell>
          <cell r="R354">
            <v>6.9173611111111111</v>
          </cell>
        </row>
        <row r="355">
          <cell r="D355" t="str">
            <v>12A8</v>
          </cell>
          <cell r="K355" t="str">
            <v>Lịch sử</v>
          </cell>
          <cell r="L355">
            <v>7.5</v>
          </cell>
          <cell r="M355" t="str">
            <v>Tiếng Anh</v>
          </cell>
          <cell r="N355">
            <v>6.25</v>
          </cell>
          <cell r="R355">
            <v>7.3481481481481481</v>
          </cell>
        </row>
        <row r="356">
          <cell r="D356" t="str">
            <v>12A8</v>
          </cell>
          <cell r="K356" t="str">
            <v>Lịch sử</v>
          </cell>
          <cell r="L356">
            <v>6.5</v>
          </cell>
          <cell r="M356" t="str">
            <v>Địa lý</v>
          </cell>
          <cell r="N356">
            <v>5.6</v>
          </cell>
          <cell r="R356">
            <v>7.177083333333333</v>
          </cell>
        </row>
        <row r="357">
          <cell r="D357" t="str">
            <v>12A8</v>
          </cell>
          <cell r="K357" t="str">
            <v>Lịch sử</v>
          </cell>
          <cell r="L357">
            <v>8.75</v>
          </cell>
          <cell r="M357" t="str">
            <v>Tiếng Anh</v>
          </cell>
          <cell r="N357">
            <v>7.5</v>
          </cell>
          <cell r="R357">
            <v>7.9224537037037042</v>
          </cell>
        </row>
        <row r="358">
          <cell r="D358" t="str">
            <v>12A8</v>
          </cell>
          <cell r="K358" t="str">
            <v>Tiếng Anh</v>
          </cell>
          <cell r="L358">
            <v>8</v>
          </cell>
          <cell r="M358" t="str">
            <v>Địa lý</v>
          </cell>
          <cell r="N358">
            <v>8.25</v>
          </cell>
          <cell r="R358">
            <v>8.0168981481481492</v>
          </cell>
        </row>
        <row r="359">
          <cell r="D359" t="str">
            <v>12A8</v>
          </cell>
          <cell r="K359" t="str">
            <v>Tiếng Anh</v>
          </cell>
          <cell r="L359">
            <v>6.75</v>
          </cell>
          <cell r="M359" t="str">
            <v>GDKT-PL</v>
          </cell>
          <cell r="N359">
            <v>9</v>
          </cell>
          <cell r="R359">
            <v>7.7777777777777786</v>
          </cell>
        </row>
        <row r="360">
          <cell r="D360" t="str">
            <v>12A8</v>
          </cell>
          <cell r="K360" t="str">
            <v>Lịch sử</v>
          </cell>
          <cell r="L360">
            <v>7</v>
          </cell>
          <cell r="M360" t="str">
            <v>Địa lý</v>
          </cell>
          <cell r="N360">
            <v>6.75</v>
          </cell>
          <cell r="R360">
            <v>7.226157407407408</v>
          </cell>
        </row>
        <row r="361">
          <cell r="D361" t="str">
            <v>12A8</v>
          </cell>
          <cell r="K361" t="str">
            <v>Lịch sử</v>
          </cell>
          <cell r="L361">
            <v>8</v>
          </cell>
          <cell r="M361" t="str">
            <v>Tiếng Anh</v>
          </cell>
          <cell r="N361">
            <v>6.25</v>
          </cell>
          <cell r="R361">
            <v>7.5050925925925931</v>
          </cell>
        </row>
        <row r="362">
          <cell r="D362" t="str">
            <v>12A8</v>
          </cell>
          <cell r="K362" t="str">
            <v>Tiếng Anh</v>
          </cell>
          <cell r="L362">
            <v>4.75</v>
          </cell>
          <cell r="M362" t="str">
            <v>GDKT-PL</v>
          </cell>
          <cell r="N362">
            <v>6.75</v>
          </cell>
          <cell r="R362">
            <v>6.6342592592592595</v>
          </cell>
        </row>
        <row r="363">
          <cell r="D363" t="str">
            <v>12A8</v>
          </cell>
          <cell r="K363" t="str">
            <v>Lịch sử</v>
          </cell>
          <cell r="L363">
            <v>8.5</v>
          </cell>
          <cell r="M363" t="str">
            <v>Địa lý</v>
          </cell>
          <cell r="N363">
            <v>8.5</v>
          </cell>
          <cell r="R363">
            <v>8.2027777777777775</v>
          </cell>
        </row>
        <row r="364">
          <cell r="D364" t="str">
            <v>12A8</v>
          </cell>
          <cell r="K364" t="str">
            <v>Lịch sử</v>
          </cell>
          <cell r="L364">
            <v>8.75</v>
          </cell>
          <cell r="M364" t="str">
            <v>Tiếng Anh</v>
          </cell>
          <cell r="N364">
            <v>7</v>
          </cell>
          <cell r="R364">
            <v>8.1694444444444443</v>
          </cell>
        </row>
        <row r="365">
          <cell r="D365" t="str">
            <v>12A8</v>
          </cell>
          <cell r="K365" t="str">
            <v>Lịch sử</v>
          </cell>
          <cell r="L365">
            <v>7.75</v>
          </cell>
          <cell r="M365" t="str">
            <v>Tiếng Anh</v>
          </cell>
          <cell r="N365">
            <v>7.75</v>
          </cell>
          <cell r="R365">
            <v>7.6199074074074078</v>
          </cell>
        </row>
        <row r="366">
          <cell r="D366" t="str">
            <v>12A8</v>
          </cell>
          <cell r="K366" t="str">
            <v>Lịch sử</v>
          </cell>
          <cell r="L366">
            <v>7.25</v>
          </cell>
          <cell r="M366" t="str">
            <v>Địa lý</v>
          </cell>
          <cell r="N366">
            <v>6.75</v>
          </cell>
          <cell r="R366">
            <v>7.3553240740740744</v>
          </cell>
        </row>
        <row r="367">
          <cell r="D367" t="str">
            <v>12A8</v>
          </cell>
          <cell r="K367" t="str">
            <v>Lịch sử</v>
          </cell>
          <cell r="L367">
            <v>7</v>
          </cell>
          <cell r="M367" t="str">
            <v>Địa lý</v>
          </cell>
          <cell r="N367">
            <v>7.25</v>
          </cell>
          <cell r="R367">
            <v>7.4131944444444446</v>
          </cell>
        </row>
        <row r="368">
          <cell r="D368" t="str">
            <v>12A8</v>
          </cell>
          <cell r="K368" t="str">
            <v>Lịch sử</v>
          </cell>
          <cell r="L368">
            <v>5</v>
          </cell>
          <cell r="M368" t="str">
            <v>Địa lý</v>
          </cell>
          <cell r="N368">
            <v>5.5</v>
          </cell>
          <cell r="R368">
            <v>7.143518518518519</v>
          </cell>
        </row>
        <row r="369">
          <cell r="D369" t="str">
            <v>12A8</v>
          </cell>
          <cell r="K369" t="str">
            <v>Lịch sử</v>
          </cell>
          <cell r="L369">
            <v>6.6</v>
          </cell>
          <cell r="M369" t="str">
            <v>Địa lý</v>
          </cell>
          <cell r="N369">
            <v>5.0999999999999996</v>
          </cell>
          <cell r="R369">
            <v>6.5562500000000004</v>
          </cell>
        </row>
        <row r="370">
          <cell r="D370" t="str">
            <v>12A8</v>
          </cell>
          <cell r="K370" t="str">
            <v>Lịch sử</v>
          </cell>
          <cell r="L370">
            <v>8.25</v>
          </cell>
          <cell r="M370" t="str">
            <v>Tiếng Anh</v>
          </cell>
          <cell r="N370">
            <v>5.75</v>
          </cell>
          <cell r="R370">
            <v>7.5868055555555554</v>
          </cell>
        </row>
        <row r="371">
          <cell r="D371" t="str">
            <v>12A8</v>
          </cell>
          <cell r="K371" t="str">
            <v>Lịch sử</v>
          </cell>
          <cell r="L371">
            <v>6.5</v>
          </cell>
          <cell r="M371" t="str">
            <v>Tiếng Anh</v>
          </cell>
          <cell r="N371">
            <v>7.5</v>
          </cell>
          <cell r="R371">
            <v>7.5347222222222223</v>
          </cell>
        </row>
        <row r="372">
          <cell r="D372" t="str">
            <v>12A8</v>
          </cell>
          <cell r="K372" t="str">
            <v>Tiếng Anh</v>
          </cell>
          <cell r="L372">
            <v>8.5</v>
          </cell>
          <cell r="M372" t="str">
            <v>GDKT-PL</v>
          </cell>
          <cell r="N372">
            <v>7.25</v>
          </cell>
          <cell r="R372">
            <v>8.0923611111111118</v>
          </cell>
        </row>
        <row r="373">
          <cell r="D373" t="str">
            <v>12A8</v>
          </cell>
          <cell r="K373" t="str">
            <v>Lịch sử</v>
          </cell>
          <cell r="L373">
            <v>8.5</v>
          </cell>
          <cell r="M373" t="str">
            <v>Địa lý</v>
          </cell>
          <cell r="N373">
            <v>6</v>
          </cell>
          <cell r="R373">
            <v>7.7240740740740739</v>
          </cell>
        </row>
        <row r="374">
          <cell r="D374" t="str">
            <v>12A8</v>
          </cell>
          <cell r="K374" t="str">
            <v>Lịch sử</v>
          </cell>
          <cell r="L374">
            <v>7.5</v>
          </cell>
          <cell r="M374" t="str">
            <v>Địa lý</v>
          </cell>
          <cell r="N374">
            <v>6.75</v>
          </cell>
          <cell r="R374">
            <v>7.7134259259259261</v>
          </cell>
        </row>
        <row r="375">
          <cell r="D375" t="str">
            <v>12A8</v>
          </cell>
          <cell r="K375" t="str">
            <v>Lịch sử</v>
          </cell>
          <cell r="L375">
            <v>7.5</v>
          </cell>
          <cell r="M375" t="str">
            <v>Địa lý</v>
          </cell>
          <cell r="N375">
            <v>7.25</v>
          </cell>
          <cell r="R375">
            <v>7.6949074074074071</v>
          </cell>
        </row>
        <row r="376">
          <cell r="D376" t="str">
            <v>12A8</v>
          </cell>
          <cell r="K376" t="str">
            <v>Lịch sử</v>
          </cell>
          <cell r="L376">
            <v>8.75</v>
          </cell>
          <cell r="M376" t="str">
            <v>Địa lý</v>
          </cell>
          <cell r="N376">
            <v>7.5</v>
          </cell>
          <cell r="R376">
            <v>8.2222222222222232</v>
          </cell>
        </row>
        <row r="377">
          <cell r="D377" t="str">
            <v>12A8</v>
          </cell>
          <cell r="K377" t="str">
            <v>Tiếng Anh</v>
          </cell>
          <cell r="L377">
            <v>4.5</v>
          </cell>
          <cell r="M377" t="str">
            <v>Địa lý</v>
          </cell>
          <cell r="N377">
            <v>7</v>
          </cell>
          <cell r="R377">
            <v>6.899537037037037</v>
          </cell>
        </row>
        <row r="378">
          <cell r="D378" t="str">
            <v>12A8</v>
          </cell>
          <cell r="K378" t="str">
            <v>Lịch sử</v>
          </cell>
          <cell r="L378">
            <v>8</v>
          </cell>
          <cell r="M378" t="str">
            <v>Địa lý</v>
          </cell>
          <cell r="N378">
            <v>8</v>
          </cell>
          <cell r="R378">
            <v>7.7143518518518519</v>
          </cell>
        </row>
        <row r="379">
          <cell r="D379" t="str">
            <v>12A8</v>
          </cell>
          <cell r="K379" t="str">
            <v>Tiếng Anh</v>
          </cell>
          <cell r="L379">
            <v>6.5</v>
          </cell>
          <cell r="M379" t="str">
            <v>Địa lý</v>
          </cell>
          <cell r="N379">
            <v>7.25</v>
          </cell>
          <cell r="R379">
            <v>7.8115740740740742</v>
          </cell>
        </row>
        <row r="380">
          <cell r="D380" t="str">
            <v>12A8</v>
          </cell>
          <cell r="K380" t="str">
            <v>Lịch sử</v>
          </cell>
          <cell r="L380">
            <v>8.1</v>
          </cell>
          <cell r="M380" t="str">
            <v>Địa lý</v>
          </cell>
          <cell r="N380">
            <v>6.5</v>
          </cell>
          <cell r="R380">
            <v>7.2629629629629626</v>
          </cell>
        </row>
        <row r="381">
          <cell r="D381" t="str">
            <v>12A8</v>
          </cell>
          <cell r="K381" t="str">
            <v>Lịch sử</v>
          </cell>
          <cell r="L381">
            <v>9</v>
          </cell>
          <cell r="M381" t="str">
            <v>Địa lý</v>
          </cell>
          <cell r="N381">
            <v>8.25</v>
          </cell>
          <cell r="R381">
            <v>8.3715277777777786</v>
          </cell>
        </row>
        <row r="382">
          <cell r="D382" t="str">
            <v>12A8</v>
          </cell>
          <cell r="K382" t="str">
            <v>Lịch sử</v>
          </cell>
          <cell r="L382">
            <v>7.25</v>
          </cell>
          <cell r="M382" t="str">
            <v>Địa lý</v>
          </cell>
          <cell r="N382">
            <v>5.85</v>
          </cell>
          <cell r="R382">
            <v>7.3449074074074074</v>
          </cell>
        </row>
        <row r="383">
          <cell r="D383" t="str">
            <v>12A8</v>
          </cell>
          <cell r="K383" t="str">
            <v>Lịch sử</v>
          </cell>
          <cell r="L383">
            <v>8.5</v>
          </cell>
          <cell r="M383" t="str">
            <v>Địa lý</v>
          </cell>
          <cell r="N383">
            <v>7.5</v>
          </cell>
          <cell r="R383">
            <v>7.8217592592592595</v>
          </cell>
        </row>
        <row r="384">
          <cell r="D384" t="str">
            <v>12A8</v>
          </cell>
          <cell r="K384" t="str">
            <v>Tiếng Anh</v>
          </cell>
          <cell r="L384">
            <v>4</v>
          </cell>
          <cell r="M384" t="str">
            <v>Lịch sử</v>
          </cell>
          <cell r="N384">
            <v>7</v>
          </cell>
          <cell r="R384">
            <v>6.6833333333333336</v>
          </cell>
        </row>
        <row r="385">
          <cell r="D385" t="str">
            <v>12A9</v>
          </cell>
          <cell r="K385" t="str">
            <v>Lịch sử</v>
          </cell>
          <cell r="L385">
            <v>5.75</v>
          </cell>
          <cell r="M385" t="str">
            <v>GDKT-PL</v>
          </cell>
          <cell r="N385">
            <v>8.25</v>
          </cell>
          <cell r="R385">
            <v>7.1930555555555555</v>
          </cell>
        </row>
        <row r="386">
          <cell r="D386" t="str">
            <v>12A9</v>
          </cell>
          <cell r="K386" t="str">
            <v>Lịch sử</v>
          </cell>
          <cell r="L386">
            <v>7</v>
          </cell>
          <cell r="M386" t="str">
            <v>GDKT-PL</v>
          </cell>
          <cell r="N386">
            <v>8.25</v>
          </cell>
          <cell r="R386">
            <v>7.6993055555555561</v>
          </cell>
        </row>
        <row r="387">
          <cell r="D387" t="str">
            <v>12A9</v>
          </cell>
          <cell r="K387" t="str">
            <v>Lịch sử</v>
          </cell>
          <cell r="L387">
            <v>6</v>
          </cell>
          <cell r="M387" t="str">
            <v>Địa lý</v>
          </cell>
          <cell r="N387">
            <v>5.35</v>
          </cell>
          <cell r="R387">
            <v>6.586342592592592</v>
          </cell>
        </row>
        <row r="388">
          <cell r="D388" t="str">
            <v>12A9</v>
          </cell>
          <cell r="K388" t="str">
            <v>Lịch sử</v>
          </cell>
          <cell r="L388">
            <v>4.25</v>
          </cell>
          <cell r="M388" t="str">
            <v>GDKT-PL</v>
          </cell>
          <cell r="N388">
            <v>7.75</v>
          </cell>
          <cell r="R388">
            <v>6.0740740740740744</v>
          </cell>
        </row>
        <row r="389">
          <cell r="D389" t="str">
            <v>12A9</v>
          </cell>
          <cell r="K389" t="str">
            <v>Lịch sử</v>
          </cell>
          <cell r="L389">
            <v>5.75</v>
          </cell>
          <cell r="M389" t="str">
            <v>Địa lý</v>
          </cell>
          <cell r="N389">
            <v>6</v>
          </cell>
          <cell r="R389">
            <v>6.7689814814814824</v>
          </cell>
        </row>
        <row r="390">
          <cell r="D390" t="str">
            <v>12A9</v>
          </cell>
          <cell r="K390" t="str">
            <v>GDKT-PL</v>
          </cell>
          <cell r="L390">
            <v>7</v>
          </cell>
          <cell r="M390" t="str">
            <v>Địa lý</v>
          </cell>
          <cell r="N390">
            <v>8.5</v>
          </cell>
          <cell r="R390">
            <v>7.9319444444444454</v>
          </cell>
        </row>
        <row r="391">
          <cell r="D391" t="str">
            <v>12A9</v>
          </cell>
          <cell r="K391" t="str">
            <v>Lịch sử</v>
          </cell>
          <cell r="L391">
            <v>6.5</v>
          </cell>
          <cell r="M391" t="str">
            <v>Địa lý</v>
          </cell>
          <cell r="N391">
            <v>4.5999999999999996</v>
          </cell>
          <cell r="R391">
            <v>6.7273148148148145</v>
          </cell>
        </row>
        <row r="392">
          <cell r="D392" t="str">
            <v>12A9</v>
          </cell>
          <cell r="K392" t="str">
            <v>Lịch sử</v>
          </cell>
          <cell r="L392">
            <v>5.25</v>
          </cell>
          <cell r="M392" t="str">
            <v>Địa lý</v>
          </cell>
          <cell r="N392">
            <v>6.75</v>
          </cell>
          <cell r="R392">
            <v>6.9726851851851848</v>
          </cell>
        </row>
        <row r="393">
          <cell r="D393" t="str">
            <v>12A9</v>
          </cell>
          <cell r="K393" t="str">
            <v>GDKT-PL</v>
          </cell>
          <cell r="L393">
            <v>8.25</v>
          </cell>
          <cell r="M393" t="str">
            <v>Địa lý</v>
          </cell>
          <cell r="N393">
            <v>7.25</v>
          </cell>
          <cell r="R393">
            <v>6.8731481481481485</v>
          </cell>
        </row>
        <row r="394">
          <cell r="D394" t="str">
            <v>12A9</v>
          </cell>
          <cell r="K394" t="str">
            <v>Lịch sử</v>
          </cell>
          <cell r="L394">
            <v>7.25</v>
          </cell>
          <cell r="M394" t="str">
            <v>Địa lý</v>
          </cell>
          <cell r="N394">
            <v>5.5</v>
          </cell>
          <cell r="R394">
            <v>6.8182870370370363</v>
          </cell>
        </row>
        <row r="395">
          <cell r="D395" t="str">
            <v>12A9</v>
          </cell>
          <cell r="K395" t="str">
            <v>Lịch sử</v>
          </cell>
          <cell r="L395">
            <v>7</v>
          </cell>
          <cell r="M395" t="str">
            <v>Địa lý</v>
          </cell>
          <cell r="N395">
            <v>8</v>
          </cell>
          <cell r="R395">
            <v>7.7925925925925927</v>
          </cell>
        </row>
        <row r="396">
          <cell r="D396" t="str">
            <v>12A9</v>
          </cell>
          <cell r="K396" t="str">
            <v>Lịch sử</v>
          </cell>
          <cell r="L396">
            <v>9.25</v>
          </cell>
          <cell r="M396" t="str">
            <v>Tiếng Anh</v>
          </cell>
          <cell r="N396">
            <v>7.75</v>
          </cell>
          <cell r="R396">
            <v>8.6194444444444436</v>
          </cell>
        </row>
        <row r="397">
          <cell r="D397" t="str">
            <v>12A9</v>
          </cell>
          <cell r="K397" t="str">
            <v>Lịch sử</v>
          </cell>
          <cell r="L397">
            <v>6.5</v>
          </cell>
          <cell r="M397" t="str">
            <v>GDKT-PL</v>
          </cell>
          <cell r="N397">
            <v>9</v>
          </cell>
          <cell r="R397">
            <v>7.5511574074074073</v>
          </cell>
        </row>
        <row r="398">
          <cell r="D398" t="str">
            <v>12A9</v>
          </cell>
          <cell r="K398" t="str">
            <v>Lịch sử</v>
          </cell>
          <cell r="L398">
            <v>6.35</v>
          </cell>
          <cell r="M398" t="str">
            <v>Địa lý</v>
          </cell>
          <cell r="N398">
            <v>7.25</v>
          </cell>
          <cell r="R398">
            <v>6.9171296296296294</v>
          </cell>
        </row>
        <row r="399">
          <cell r="D399" t="str">
            <v>12A9</v>
          </cell>
          <cell r="K399" t="str">
            <v>Lịch sử</v>
          </cell>
          <cell r="L399">
            <v>5</v>
          </cell>
          <cell r="M399" t="str">
            <v>Địa lý</v>
          </cell>
          <cell r="N399">
            <v>5.25</v>
          </cell>
          <cell r="R399">
            <v>6.2173611111111109</v>
          </cell>
        </row>
        <row r="400">
          <cell r="D400" t="str">
            <v>12A9</v>
          </cell>
          <cell r="K400" t="str">
            <v>Lịch sử</v>
          </cell>
          <cell r="L400">
            <v>8.25</v>
          </cell>
          <cell r="M400" t="str">
            <v>Địa lý</v>
          </cell>
          <cell r="N400">
            <v>8.5</v>
          </cell>
          <cell r="R400">
            <v>7.9712962962962957</v>
          </cell>
        </row>
        <row r="401">
          <cell r="D401" t="str">
            <v>12A9</v>
          </cell>
          <cell r="K401" t="str">
            <v>Tiếng Anh</v>
          </cell>
          <cell r="L401">
            <v>5.5</v>
          </cell>
          <cell r="M401" t="str">
            <v>Địa lý</v>
          </cell>
          <cell r="N401">
            <v>7.75</v>
          </cell>
          <cell r="R401">
            <v>7.5307870370370376</v>
          </cell>
        </row>
        <row r="402">
          <cell r="D402" t="str">
            <v>12A9</v>
          </cell>
          <cell r="K402" t="str">
            <v>GDKT-PL</v>
          </cell>
          <cell r="L402">
            <v>5.85</v>
          </cell>
          <cell r="M402" t="str">
            <v>Địa lý</v>
          </cell>
          <cell r="N402">
            <v>5.75</v>
          </cell>
          <cell r="R402">
            <v>6.555787037037037</v>
          </cell>
        </row>
        <row r="403">
          <cell r="D403" t="str">
            <v>12A9</v>
          </cell>
          <cell r="K403" t="str">
            <v>Tiếng Anh</v>
          </cell>
          <cell r="L403">
            <v>5.5</v>
          </cell>
          <cell r="M403" t="str">
            <v>GDKT-PL</v>
          </cell>
          <cell r="N403">
            <v>7.75</v>
          </cell>
          <cell r="R403">
            <v>6.8888888888888893</v>
          </cell>
        </row>
        <row r="404">
          <cell r="D404" t="str">
            <v>12A9</v>
          </cell>
          <cell r="K404" t="str">
            <v>Lịch sử</v>
          </cell>
          <cell r="L404">
            <v>8</v>
          </cell>
          <cell r="M404" t="str">
            <v>Địa lý</v>
          </cell>
          <cell r="N404">
            <v>9.75</v>
          </cell>
          <cell r="R404">
            <v>8.4523148148148142</v>
          </cell>
        </row>
        <row r="405">
          <cell r="D405" t="str">
            <v>12A9</v>
          </cell>
          <cell r="K405" t="str">
            <v>Lịch sử</v>
          </cell>
          <cell r="L405">
            <v>5</v>
          </cell>
          <cell r="M405" t="str">
            <v>Địa lý</v>
          </cell>
          <cell r="N405">
            <v>3.35</v>
          </cell>
          <cell r="R405">
            <v>6.3254629629629626</v>
          </cell>
        </row>
        <row r="406">
          <cell r="D406" t="str">
            <v>12A9</v>
          </cell>
          <cell r="K406" t="str">
            <v>Lịch sử</v>
          </cell>
          <cell r="L406">
            <v>5.6</v>
          </cell>
          <cell r="M406" t="str">
            <v>Địa lý</v>
          </cell>
          <cell r="N406">
            <v>6.5</v>
          </cell>
          <cell r="R406">
            <v>6.4537037037037042</v>
          </cell>
        </row>
        <row r="407">
          <cell r="D407" t="str">
            <v>12A9</v>
          </cell>
          <cell r="K407" t="str">
            <v>Tiếng Anh</v>
          </cell>
          <cell r="L407">
            <v>5.25</v>
          </cell>
          <cell r="M407" t="str">
            <v>Địa lý</v>
          </cell>
          <cell r="N407">
            <v>6.85</v>
          </cell>
          <cell r="R407">
            <v>6.6916666666666664</v>
          </cell>
        </row>
        <row r="408">
          <cell r="D408" t="str">
            <v>12A9</v>
          </cell>
          <cell r="K408" t="str">
            <v>Lịch sử</v>
          </cell>
          <cell r="L408">
            <v>5.5</v>
          </cell>
          <cell r="M408" t="str">
            <v>GDKT-PL</v>
          </cell>
          <cell r="N408">
            <v>7</v>
          </cell>
          <cell r="R408">
            <v>6.7701388888888889</v>
          </cell>
        </row>
        <row r="409">
          <cell r="D409" t="str">
            <v>12A9</v>
          </cell>
          <cell r="K409" t="str">
            <v>Lịch sử</v>
          </cell>
          <cell r="L409">
            <v>4.25</v>
          </cell>
          <cell r="M409" t="str">
            <v>GDKT-PL</v>
          </cell>
          <cell r="N409">
            <v>6.25</v>
          </cell>
          <cell r="R409">
            <v>6.5398148148148145</v>
          </cell>
        </row>
        <row r="410">
          <cell r="D410" t="str">
            <v>12A9</v>
          </cell>
          <cell r="K410" t="str">
            <v>Lịch sử</v>
          </cell>
          <cell r="L410">
            <v>6.1</v>
          </cell>
          <cell r="M410" t="str">
            <v>Địa lý</v>
          </cell>
          <cell r="N410">
            <v>6.25</v>
          </cell>
          <cell r="R410">
            <v>6.7736111111111104</v>
          </cell>
        </row>
        <row r="411">
          <cell r="D411" t="str">
            <v>12A9</v>
          </cell>
          <cell r="K411" t="str">
            <v>Lịch sử</v>
          </cell>
          <cell r="L411">
            <v>6.1</v>
          </cell>
          <cell r="M411" t="str">
            <v>GDKT-PL</v>
          </cell>
          <cell r="N411">
            <v>6.2</v>
          </cell>
          <cell r="R411">
            <v>6.6914351851851857</v>
          </cell>
        </row>
        <row r="412">
          <cell r="D412" t="str">
            <v>12A9</v>
          </cell>
          <cell r="K412" t="str">
            <v>Lịch sử</v>
          </cell>
          <cell r="L412">
            <v>6</v>
          </cell>
          <cell r="M412" t="str">
            <v>Địa lý</v>
          </cell>
          <cell r="N412">
            <v>5.75</v>
          </cell>
          <cell r="R412">
            <v>6.6946759259259263</v>
          </cell>
        </row>
        <row r="413">
          <cell r="D413" t="str">
            <v>12A9</v>
          </cell>
          <cell r="K413" t="str">
            <v>Lịch sử</v>
          </cell>
          <cell r="L413">
            <v>7.75</v>
          </cell>
          <cell r="M413" t="str">
            <v>Địa lý</v>
          </cell>
          <cell r="N413">
            <v>7.1</v>
          </cell>
          <cell r="R413">
            <v>7.7585648148148145</v>
          </cell>
        </row>
        <row r="414">
          <cell r="D414" t="str">
            <v>12A9</v>
          </cell>
          <cell r="K414" t="str">
            <v>Lịch sử</v>
          </cell>
          <cell r="L414">
            <v>5.75</v>
          </cell>
          <cell r="M414" t="str">
            <v>Địa lý</v>
          </cell>
          <cell r="N414">
            <v>3.85</v>
          </cell>
          <cell r="R414">
            <v>6.2736111111111121</v>
          </cell>
        </row>
        <row r="415">
          <cell r="D415" t="str">
            <v>12A9</v>
          </cell>
          <cell r="K415" t="str">
            <v>Lịch sử</v>
          </cell>
          <cell r="L415">
            <v>7.5</v>
          </cell>
          <cell r="M415" t="str">
            <v>Địa lý</v>
          </cell>
          <cell r="N415">
            <v>6.75</v>
          </cell>
          <cell r="R415">
            <v>7.0849537037037038</v>
          </cell>
        </row>
        <row r="416">
          <cell r="D416" t="str">
            <v>12A9</v>
          </cell>
          <cell r="K416" t="str">
            <v>Lịch sử</v>
          </cell>
          <cell r="L416">
            <v>7.5</v>
          </cell>
          <cell r="M416" t="str">
            <v>GDKT-PL</v>
          </cell>
          <cell r="N416">
            <v>8</v>
          </cell>
          <cell r="R416">
            <v>7.7210648148148149</v>
          </cell>
        </row>
        <row r="417">
          <cell r="D417" t="str">
            <v>12A9</v>
          </cell>
          <cell r="K417" t="str">
            <v>Lịch sử</v>
          </cell>
          <cell r="L417">
            <v>5.85</v>
          </cell>
          <cell r="M417" t="str">
            <v>Địa lý</v>
          </cell>
          <cell r="N417">
            <v>6.75</v>
          </cell>
          <cell r="R417">
            <v>7.0993055555555546</v>
          </cell>
        </row>
        <row r="418">
          <cell r="D418" t="str">
            <v>12A9</v>
          </cell>
          <cell r="K418" t="str">
            <v>Tiếng Anh</v>
          </cell>
          <cell r="L418">
            <v>7.25</v>
          </cell>
          <cell r="M418" t="str">
            <v>GDKT-PL</v>
          </cell>
          <cell r="N418">
            <v>8.25</v>
          </cell>
          <cell r="R418">
            <v>7.4430555555555555</v>
          </cell>
        </row>
        <row r="419">
          <cell r="D419" t="str">
            <v>12A9</v>
          </cell>
          <cell r="K419" t="str">
            <v>Lịch sử</v>
          </cell>
          <cell r="L419">
            <v>7.1</v>
          </cell>
          <cell r="M419" t="str">
            <v>Địa lý</v>
          </cell>
          <cell r="N419">
            <v>5.45</v>
          </cell>
          <cell r="R419">
            <v>7.5224537037037038</v>
          </cell>
        </row>
        <row r="420">
          <cell r="D420" t="str">
            <v>12A9</v>
          </cell>
          <cell r="K420" t="str">
            <v>Lịch sử</v>
          </cell>
          <cell r="L420">
            <v>4.3499999999999996</v>
          </cell>
          <cell r="M420" t="str">
            <v>GDKT-PL</v>
          </cell>
          <cell r="N420">
            <v>7.85</v>
          </cell>
          <cell r="R420">
            <v>6.6995370370370368</v>
          </cell>
        </row>
        <row r="421">
          <cell r="D421" t="str">
            <v>12A9</v>
          </cell>
          <cell r="K421" t="str">
            <v>Lịch sử</v>
          </cell>
          <cell r="L421">
            <v>6</v>
          </cell>
          <cell r="M421" t="str">
            <v>Địa lý</v>
          </cell>
          <cell r="N421">
            <v>4.75</v>
          </cell>
          <cell r="R421">
            <v>6.7023148148148151</v>
          </cell>
        </row>
        <row r="422">
          <cell r="D422" t="str">
            <v>12A9</v>
          </cell>
          <cell r="K422" t="str">
            <v>Lịch sử</v>
          </cell>
          <cell r="L422">
            <v>6.25</v>
          </cell>
          <cell r="M422" t="str">
            <v>Địa lý</v>
          </cell>
          <cell r="N422">
            <v>5.75</v>
          </cell>
          <cell r="R422">
            <v>6.8231481481481477</v>
          </cell>
        </row>
        <row r="423">
          <cell r="D423" t="str">
            <v>12A9</v>
          </cell>
          <cell r="K423" t="str">
            <v>Lịch sử</v>
          </cell>
          <cell r="L423">
            <v>6.25</v>
          </cell>
          <cell r="M423" t="str">
            <v>Địa lý</v>
          </cell>
          <cell r="N423">
            <v>6</v>
          </cell>
          <cell r="R423">
            <v>6.8428240740740733</v>
          </cell>
        </row>
        <row r="424">
          <cell r="D424" t="str">
            <v>12A9</v>
          </cell>
          <cell r="K424" t="str">
            <v>Tiếng Anh</v>
          </cell>
          <cell r="L424">
            <v>5.5</v>
          </cell>
          <cell r="M424" t="str">
            <v>GDKT-PL</v>
          </cell>
          <cell r="N424">
            <v>8.25</v>
          </cell>
          <cell r="R424">
            <v>7.1759259259259256</v>
          </cell>
        </row>
        <row r="425">
          <cell r="D425" t="str">
            <v>12A9</v>
          </cell>
          <cell r="K425" t="str">
            <v>Lịch sử</v>
          </cell>
          <cell r="L425">
            <v>6.75</v>
          </cell>
          <cell r="M425" t="str">
            <v>GDKT-PL</v>
          </cell>
          <cell r="N425">
            <v>8</v>
          </cell>
          <cell r="R425">
            <v>7.1604166666666664</v>
          </cell>
        </row>
        <row r="426">
          <cell r="D426" t="str">
            <v>12A9</v>
          </cell>
          <cell r="K426" t="str">
            <v>Lịch sử</v>
          </cell>
          <cell r="L426">
            <v>6.25</v>
          </cell>
          <cell r="M426" t="str">
            <v>GDKT-PL</v>
          </cell>
          <cell r="N426">
            <v>6.5</v>
          </cell>
          <cell r="R426">
            <v>6.4219907407407408</v>
          </cell>
        </row>
        <row r="427">
          <cell r="D427" t="str">
            <v>12A9</v>
          </cell>
          <cell r="K427" t="str">
            <v>GDKT-PL</v>
          </cell>
          <cell r="L427">
            <v>8</v>
          </cell>
          <cell r="M427" t="str">
            <v>Địa lý</v>
          </cell>
          <cell r="N427">
            <v>4.75</v>
          </cell>
          <cell r="R427">
            <v>6.5136574074074076</v>
          </cell>
        </row>
        <row r="428">
          <cell r="D428" t="str">
            <v>12A9</v>
          </cell>
          <cell r="K428" t="str">
            <v>Lịch sử</v>
          </cell>
          <cell r="L428">
            <v>5.5</v>
          </cell>
          <cell r="M428" t="str">
            <v>Địa lý</v>
          </cell>
          <cell r="N428">
            <v>5.75</v>
          </cell>
          <cell r="R428">
            <v>6.7222222222222223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98A9-3680-AC46-816B-E2F702858F81}">
  <sheetPr>
    <pageSetUpPr fitToPage="1"/>
  </sheetPr>
  <dimension ref="A1:V204"/>
  <sheetViews>
    <sheetView tabSelected="1" topLeftCell="A36" zoomScale="131" zoomScaleNormal="133" workbookViewId="0">
      <selection activeCell="K165" sqref="K165"/>
    </sheetView>
  </sheetViews>
  <sheetFormatPr baseColWidth="10" defaultRowHeight="20"/>
  <cols>
    <col min="1" max="1" width="8.83203125" style="17" customWidth="1"/>
    <col min="2" max="2" width="29.83203125" style="17" customWidth="1"/>
    <col min="3" max="3" width="11" style="17" customWidth="1"/>
    <col min="4" max="4" width="9.33203125" style="17" customWidth="1"/>
    <col min="5" max="5" width="12.83203125" style="17" customWidth="1"/>
    <col min="6" max="6" width="13.5" style="17" customWidth="1"/>
    <col min="7" max="7" width="20.83203125" style="17" customWidth="1"/>
    <col min="8" max="8" width="15.33203125" style="17" customWidth="1"/>
    <col min="9" max="9" width="12.5" style="17" customWidth="1"/>
    <col min="10" max="10" width="11.6640625" style="17" customWidth="1"/>
    <col min="11" max="11" width="13.33203125" style="17" customWidth="1"/>
    <col min="12" max="12" width="22.83203125" style="17" customWidth="1"/>
    <col min="13" max="13" width="10.83203125" style="19"/>
    <col min="14" max="14" width="10.83203125" style="17"/>
    <col min="15" max="15" width="13.33203125" style="17" customWidth="1"/>
    <col min="16" max="16" width="10.83203125" style="16"/>
    <col min="17" max="19" width="10.83203125" style="17"/>
    <col min="20" max="20" width="12.6640625" style="17" bestFit="1" customWidth="1"/>
    <col min="21" max="21" width="10.83203125" style="17"/>
    <col min="22" max="22" width="19.83203125" style="17" customWidth="1"/>
    <col min="23" max="16384" width="10.83203125" style="17"/>
  </cols>
  <sheetData>
    <row r="1" spans="1:17" s="13" customFormat="1" ht="23" customHeight="1">
      <c r="A1" s="12" t="s">
        <v>861</v>
      </c>
      <c r="B1" s="12"/>
      <c r="C1" s="12"/>
      <c r="D1" s="12"/>
      <c r="E1" s="12"/>
      <c r="G1" s="14" t="s">
        <v>862</v>
      </c>
      <c r="H1" s="14"/>
      <c r="I1" s="14"/>
      <c r="J1" s="14"/>
      <c r="K1" s="14"/>
      <c r="L1" s="14"/>
      <c r="M1" s="15"/>
      <c r="P1" s="16"/>
    </row>
    <row r="2" spans="1:17" s="13" customFormat="1" ht="23" customHeight="1">
      <c r="A2" s="14" t="s">
        <v>863</v>
      </c>
      <c r="B2" s="14"/>
      <c r="C2" s="14"/>
      <c r="D2" s="14"/>
      <c r="E2" s="14"/>
      <c r="G2" s="12" t="s">
        <v>864</v>
      </c>
      <c r="H2" s="12"/>
      <c r="I2" s="12"/>
      <c r="J2" s="12"/>
      <c r="K2" s="12"/>
      <c r="L2" s="12"/>
      <c r="M2" s="15"/>
      <c r="P2" s="16"/>
    </row>
    <row r="3" spans="1:17" s="13" customFormat="1" ht="30" customHeight="1">
      <c r="A3" s="12" t="s">
        <v>865</v>
      </c>
      <c r="B3" s="12"/>
      <c r="C3" s="12"/>
      <c r="D3" s="12"/>
      <c r="E3" s="12"/>
      <c r="M3" s="15"/>
      <c r="P3" s="16"/>
    </row>
    <row r="4" spans="1:17">
      <c r="G4" s="18" t="s">
        <v>1010</v>
      </c>
      <c r="H4" s="18"/>
      <c r="I4" s="18"/>
      <c r="J4" s="18"/>
      <c r="K4" s="18"/>
      <c r="L4" s="18"/>
    </row>
    <row r="6" spans="1:17" s="13" customFormat="1" ht="33" customHeight="1">
      <c r="A6" s="20" t="s">
        <v>866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5"/>
      <c r="P6" s="16"/>
    </row>
    <row r="7" spans="1:17" s="13" customFormat="1" ht="33" customHeight="1">
      <c r="A7" s="21" t="s">
        <v>867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5"/>
      <c r="P7" s="16"/>
    </row>
    <row r="9" spans="1:17" ht="46" customHeight="1">
      <c r="A9" s="22" t="s">
        <v>868</v>
      </c>
    </row>
    <row r="10" spans="1:17" ht="30" customHeight="1">
      <c r="A10" s="23" t="s">
        <v>869</v>
      </c>
      <c r="B10" s="23" t="s">
        <v>870</v>
      </c>
      <c r="C10" s="23" t="s">
        <v>871</v>
      </c>
      <c r="D10" s="23" t="s">
        <v>872</v>
      </c>
      <c r="E10" s="23"/>
      <c r="F10" s="23"/>
      <c r="G10" s="23"/>
      <c r="H10" s="23" t="s">
        <v>873</v>
      </c>
      <c r="I10" s="23"/>
      <c r="J10" s="23"/>
      <c r="K10" s="23"/>
      <c r="L10" s="23"/>
    </row>
    <row r="11" spans="1:17" ht="68" customHeight="1">
      <c r="A11" s="23"/>
      <c r="B11" s="23"/>
      <c r="C11" s="23"/>
      <c r="D11" s="24" t="s">
        <v>874</v>
      </c>
      <c r="E11" s="24" t="s">
        <v>875</v>
      </c>
      <c r="F11" s="25" t="s">
        <v>876</v>
      </c>
      <c r="G11" s="24" t="s">
        <v>877</v>
      </c>
      <c r="H11" s="24" t="s">
        <v>878</v>
      </c>
      <c r="I11" s="24" t="s">
        <v>879</v>
      </c>
      <c r="J11" s="24" t="s">
        <v>880</v>
      </c>
      <c r="K11" s="25" t="s">
        <v>881</v>
      </c>
      <c r="L11" s="24" t="s">
        <v>877</v>
      </c>
      <c r="M11" s="49" t="s">
        <v>1011</v>
      </c>
    </row>
    <row r="12" spans="1:17" ht="25" customHeight="1">
      <c r="A12" s="26" t="s">
        <v>882</v>
      </c>
      <c r="B12" s="26" t="s">
        <v>883</v>
      </c>
      <c r="C12" s="26" t="s">
        <v>884</v>
      </c>
      <c r="D12" s="26" t="s">
        <v>885</v>
      </c>
      <c r="E12" s="26" t="s">
        <v>886</v>
      </c>
      <c r="F12" s="26" t="s">
        <v>887</v>
      </c>
      <c r="G12" s="26" t="s">
        <v>888</v>
      </c>
      <c r="H12" s="26" t="s">
        <v>889</v>
      </c>
      <c r="I12" s="26" t="s">
        <v>890</v>
      </c>
      <c r="J12" s="26" t="s">
        <v>891</v>
      </c>
      <c r="K12" s="26" t="s">
        <v>892</v>
      </c>
      <c r="L12" s="26" t="s">
        <v>893</v>
      </c>
      <c r="M12" s="50"/>
    </row>
    <row r="13" spans="1:17" ht="25" customHeight="1">
      <c r="A13" s="27">
        <v>1</v>
      </c>
      <c r="B13" s="28" t="s">
        <v>894</v>
      </c>
      <c r="C13" s="29"/>
      <c r="D13" s="29"/>
      <c r="E13" s="29"/>
      <c r="F13" s="29"/>
      <c r="G13" s="30" t="str">
        <f>IFERROR((F13/C13),"0%")</f>
        <v>0%</v>
      </c>
      <c r="H13" s="29"/>
      <c r="I13" s="29"/>
      <c r="J13" s="29"/>
      <c r="K13" s="29">
        <f>SUM(H13:J13)</f>
        <v>0</v>
      </c>
      <c r="L13" s="30" t="str">
        <f>IFERROR((K13/C13),"0%")</f>
        <v>0%</v>
      </c>
      <c r="M13" s="50"/>
    </row>
    <row r="14" spans="1:17" ht="25" customHeight="1">
      <c r="A14" s="27">
        <v>2</v>
      </c>
      <c r="B14" s="28" t="s">
        <v>851</v>
      </c>
      <c r="C14" s="29">
        <f>426-COUNTIF(Sheet1!$E$3:$E$428,"")</f>
        <v>426</v>
      </c>
      <c r="D14" s="29">
        <f>COUNTIF(Sheet1!$E$3:$E$428,"&lt;1")</f>
        <v>2</v>
      </c>
      <c r="E14" s="29">
        <f>COUNTIF(Sheet1!$E$3:$E$428,"&lt;5")-D14</f>
        <v>130</v>
      </c>
      <c r="F14" s="29">
        <f>SUM(D14:E14)</f>
        <v>132</v>
      </c>
      <c r="G14" s="30">
        <f>IFERROR((F14/C14),"0%")</f>
        <v>0.30985915492957744</v>
      </c>
      <c r="H14" s="47">
        <f>COUNTIF(Sheet1!$E$3:$E$428,"&lt;6,5")-F14</f>
        <v>92</v>
      </c>
      <c r="I14" s="29">
        <f>COUNTIF(Sheet1!$E$3:$E$428,"&lt;8")-F14-H14</f>
        <v>89</v>
      </c>
      <c r="J14" s="29">
        <f>COUNTIF(Sheet1!$E$3:$E$428,"&gt;=8")</f>
        <v>109</v>
      </c>
      <c r="K14" s="29">
        <f>SUM(H14:J14)</f>
        <v>290</v>
      </c>
      <c r="L14" s="30">
        <f t="shared" ref="L14:L21" si="0">IFERROR((K14/C14),"0%")</f>
        <v>0.68075117370892024</v>
      </c>
      <c r="M14" s="49">
        <f>C14-F14-K14</f>
        <v>4</v>
      </c>
      <c r="Q14" s="48"/>
    </row>
    <row r="15" spans="1:17" ht="25" customHeight="1">
      <c r="A15" s="27">
        <v>3</v>
      </c>
      <c r="B15" s="28" t="s">
        <v>852</v>
      </c>
      <c r="C15" s="29">
        <f>426-COUNTIF(Sheet1!$F$3:$F$428,"")</f>
        <v>187</v>
      </c>
      <c r="D15" s="29">
        <f>COUNTIF(Sheet1!$F$3:$F$428,"&lt;1")</f>
        <v>0</v>
      </c>
      <c r="E15" s="29">
        <f>COUNTIF(Sheet1!$F$3:$F$428,"&lt;5")-D15</f>
        <v>44</v>
      </c>
      <c r="F15" s="29">
        <f t="shared" ref="F15:F21" si="1">SUM(D15:E15)</f>
        <v>44</v>
      </c>
      <c r="G15" s="30">
        <f t="shared" ref="G15:G21" si="2">IFERROR((F15/C15),"0%")</f>
        <v>0.23529411764705882</v>
      </c>
      <c r="H15" s="47">
        <f>COUNTIF(Sheet1!$F$3:$F$428,"&lt;6,5")-F15</f>
        <v>59</v>
      </c>
      <c r="I15" s="29">
        <f>COUNTIF(Sheet1!$F$3:$F$428,"&lt;8")-F15-H15</f>
        <v>52</v>
      </c>
      <c r="J15" s="29">
        <f>COUNTIF(Sheet1!$F$3:$F$428,"&gt;=8")</f>
        <v>26</v>
      </c>
      <c r="K15" s="31">
        <f t="shared" ref="K15:K21" si="3">SUM(H15:J15)</f>
        <v>137</v>
      </c>
      <c r="L15" s="30">
        <f t="shared" si="0"/>
        <v>0.73262032085561501</v>
      </c>
      <c r="M15" s="49">
        <f t="shared" ref="M15:M21" si="4">C15-F15-K15</f>
        <v>6</v>
      </c>
    </row>
    <row r="16" spans="1:17" ht="25" customHeight="1">
      <c r="A16" s="27">
        <v>4</v>
      </c>
      <c r="B16" s="28" t="s">
        <v>859</v>
      </c>
      <c r="C16" s="29">
        <f>426-COUNTIF(Sheet1!$G$3:$G$428,"")</f>
        <v>126</v>
      </c>
      <c r="D16" s="29">
        <f>COUNTIF(Sheet1!$G$3:$G$428,"&lt;1")</f>
        <v>0</v>
      </c>
      <c r="E16" s="29">
        <f>COUNTIF(Sheet1!$G$3:$G$428,"&lt;5")-D16</f>
        <v>21</v>
      </c>
      <c r="F16" s="29">
        <f t="shared" si="1"/>
        <v>21</v>
      </c>
      <c r="G16" s="30">
        <f t="shared" si="2"/>
        <v>0.16666666666666666</v>
      </c>
      <c r="H16" s="47">
        <f>COUNTIF(Sheet1!$G$3:$G$428,"&lt;6,5")-F16</f>
        <v>34</v>
      </c>
      <c r="I16" s="29">
        <f>COUNTIF(Sheet1!$G$3:$G$428,"&lt;8")-F16-H16</f>
        <v>37</v>
      </c>
      <c r="J16" s="29">
        <f>COUNTIF(Sheet1!$G$3:$G$428,"&gt;=8")</f>
        <v>32</v>
      </c>
      <c r="K16" s="31">
        <f t="shared" si="3"/>
        <v>103</v>
      </c>
      <c r="L16" s="30">
        <f t="shared" si="0"/>
        <v>0.81746031746031744</v>
      </c>
      <c r="M16" s="49">
        <f t="shared" si="4"/>
        <v>2</v>
      </c>
    </row>
    <row r="17" spans="1:16" ht="25" customHeight="1">
      <c r="A17" s="27">
        <v>5</v>
      </c>
      <c r="B17" s="28" t="s">
        <v>860</v>
      </c>
      <c r="C17" s="29">
        <f>426-COUNTIF(Sheet1!$H$3:$H$428,"")</f>
        <v>38</v>
      </c>
      <c r="D17" s="29">
        <f>COUNTIF(Sheet1!$H$3:$H$428,"&lt;1")</f>
        <v>0</v>
      </c>
      <c r="E17" s="29">
        <f>COUNTIF(Sheet1!$H$3:$H$428,"&lt;5")-D17</f>
        <v>9</v>
      </c>
      <c r="F17" s="29">
        <f t="shared" si="1"/>
        <v>9</v>
      </c>
      <c r="G17" s="30">
        <f t="shared" si="2"/>
        <v>0.23684210526315788</v>
      </c>
      <c r="H17" s="47">
        <f>COUNTIF(Sheet1!$H$3:$H$428,"&lt;6,5")-F17</f>
        <v>14</v>
      </c>
      <c r="I17" s="29">
        <f>COUNTIF(Sheet1!$H$3:$H$428,"&lt;8")-F17-H17</f>
        <v>13</v>
      </c>
      <c r="J17" s="29">
        <f>COUNTIF(Sheet1!$H$3:$H$428,"&gt;=8")</f>
        <v>2</v>
      </c>
      <c r="K17" s="31">
        <f t="shared" si="3"/>
        <v>29</v>
      </c>
      <c r="L17" s="30">
        <f t="shared" si="0"/>
        <v>0.76315789473684215</v>
      </c>
      <c r="M17" s="49">
        <f t="shared" si="4"/>
        <v>0</v>
      </c>
    </row>
    <row r="18" spans="1:16" ht="25" customHeight="1">
      <c r="A18" s="27">
        <v>6</v>
      </c>
      <c r="B18" s="28" t="s">
        <v>853</v>
      </c>
      <c r="C18" s="29">
        <f>426-COUNTIF(Sheet1!$I$3:$I$428,"")</f>
        <v>191</v>
      </c>
      <c r="D18" s="29">
        <f>COUNTIF(Sheet1!$I$3:$I$428,"&lt;1")</f>
        <v>0</v>
      </c>
      <c r="E18" s="29">
        <f>COUNTIF(Sheet1!$I$3:$I$428,"&lt;5")-D18</f>
        <v>59</v>
      </c>
      <c r="F18" s="29">
        <f t="shared" si="1"/>
        <v>59</v>
      </c>
      <c r="G18" s="30">
        <f t="shared" si="2"/>
        <v>0.30890052356020942</v>
      </c>
      <c r="H18" s="47">
        <f>COUNTIF(Sheet1!$I$3:$I$428,"&lt;6,5")-F18</f>
        <v>64</v>
      </c>
      <c r="I18" s="29">
        <f>COUNTIF(Sheet1!$I$3:$I$428,"&lt;8")-F18-H18</f>
        <v>54</v>
      </c>
      <c r="J18" s="29">
        <f>COUNTIF(Sheet1!$I$3:$I$428,"&gt;=8")</f>
        <v>14</v>
      </c>
      <c r="K18" s="31">
        <f t="shared" si="3"/>
        <v>132</v>
      </c>
      <c r="L18" s="30">
        <f t="shared" si="0"/>
        <v>0.69109947643979053</v>
      </c>
      <c r="M18" s="49">
        <f t="shared" si="4"/>
        <v>0</v>
      </c>
    </row>
    <row r="19" spans="1:16" ht="25" customHeight="1">
      <c r="A19" s="27">
        <v>7</v>
      </c>
      <c r="B19" s="28" t="s">
        <v>855</v>
      </c>
      <c r="C19" s="29">
        <f>426-COUNTIF(Sheet1!$K$3:$K$428,"")</f>
        <v>117</v>
      </c>
      <c r="D19" s="29">
        <f>COUNTIF(Sheet1!$K$3:$K$428,"&lt;1")</f>
        <v>0</v>
      </c>
      <c r="E19" s="29">
        <f>COUNTIF(Sheet1!$K$3:$EK$428,"&lt;5")-D19</f>
        <v>197</v>
      </c>
      <c r="F19" s="29">
        <f t="shared" si="1"/>
        <v>197</v>
      </c>
      <c r="G19" s="30">
        <f t="shared" si="2"/>
        <v>1.6837606837606838</v>
      </c>
      <c r="H19" s="47">
        <f>COUNTIF(Sheet1!$K$3:$K$428,"&lt;6,5")-F19</f>
        <v>-106</v>
      </c>
      <c r="I19" s="29">
        <f>COUNTIF(Sheet1!$K$3:$K$428,"&lt;8")-F19-H19</f>
        <v>19</v>
      </c>
      <c r="J19" s="47">
        <f>COUNTIF(Sheet1!$K$3:$K$428,"&gt;=8")</f>
        <v>7</v>
      </c>
      <c r="K19" s="31">
        <f t="shared" si="3"/>
        <v>-80</v>
      </c>
      <c r="L19" s="30">
        <f t="shared" si="0"/>
        <v>-0.68376068376068377</v>
      </c>
      <c r="M19" s="49">
        <f t="shared" si="4"/>
        <v>0</v>
      </c>
    </row>
    <row r="20" spans="1:16" ht="25" customHeight="1">
      <c r="A20" s="27">
        <v>8</v>
      </c>
      <c r="B20" s="28" t="s">
        <v>895</v>
      </c>
      <c r="C20" s="29">
        <f>426-COUNTIF(Sheet1!$J$3:$J$428,"")</f>
        <v>50</v>
      </c>
      <c r="D20" s="29">
        <f>COUNTIF(Sheet1!$J$3:$J$428,"&lt;1")</f>
        <v>0</v>
      </c>
      <c r="E20" s="29">
        <f>COUNTIF(Sheet1!$J$3:$J$428,"&lt;5")-D20</f>
        <v>1</v>
      </c>
      <c r="F20" s="29">
        <f t="shared" si="1"/>
        <v>1</v>
      </c>
      <c r="G20" s="30">
        <f t="shared" si="2"/>
        <v>0.02</v>
      </c>
      <c r="H20" s="47">
        <f>COUNTIF(Sheet1!$J$3:$J$428,"&lt;6,5")-F20</f>
        <v>10</v>
      </c>
      <c r="I20" s="29">
        <f>COUNTIF(Sheet1!$J$3:$J$428,"&lt;8")-F20-H20</f>
        <v>17</v>
      </c>
      <c r="J20" s="29">
        <f>COUNTIF(Sheet1!$J$3:$J$428,"&gt;=8")</f>
        <v>22</v>
      </c>
      <c r="K20" s="31">
        <f t="shared" si="3"/>
        <v>49</v>
      </c>
      <c r="L20" s="32">
        <f t="shared" si="0"/>
        <v>0.98</v>
      </c>
      <c r="M20" s="49">
        <f>C20-F20-K20</f>
        <v>0</v>
      </c>
    </row>
    <row r="21" spans="1:16" ht="25" customHeight="1">
      <c r="A21" s="27">
        <v>12</v>
      </c>
      <c r="B21" s="28" t="s">
        <v>856</v>
      </c>
      <c r="C21" s="29">
        <f>426-COUNTIF(Sheet1!$L$3:$L$428,"")</f>
        <v>150</v>
      </c>
      <c r="D21" s="29">
        <f>COUNTIF(Sheet1!$L$3:$L$428,"&lt;1")</f>
        <v>0</v>
      </c>
      <c r="E21" s="29">
        <f>COUNTIF(Sheet1!$L$3:$L$428,"&lt;5")-D21</f>
        <v>27</v>
      </c>
      <c r="F21" s="29">
        <f t="shared" si="1"/>
        <v>27</v>
      </c>
      <c r="G21" s="30">
        <f t="shared" si="2"/>
        <v>0.18</v>
      </c>
      <c r="H21" s="47">
        <f>COUNTIF(Sheet1!$L$3:$L$428,"&lt;6,5")-F21</f>
        <v>53</v>
      </c>
      <c r="I21" s="29">
        <f>COUNTIF(Sheet1!$L$3:$L$428,"&lt;8")-F21-H21</f>
        <v>37</v>
      </c>
      <c r="J21" s="29">
        <f>COUNTIF(Sheet1!$L$3:$L$428,"&gt;=8")</f>
        <v>19</v>
      </c>
      <c r="K21" s="29">
        <f t="shared" si="3"/>
        <v>109</v>
      </c>
      <c r="L21" s="30">
        <f t="shared" si="0"/>
        <v>0.72666666666666668</v>
      </c>
      <c r="M21" s="49">
        <f t="shared" si="4"/>
        <v>14</v>
      </c>
    </row>
    <row r="22" spans="1:16" s="13" customFormat="1" ht="46" customHeight="1">
      <c r="A22" s="22" t="s">
        <v>898</v>
      </c>
      <c r="M22" s="15"/>
      <c r="P22" s="16"/>
    </row>
    <row r="23" spans="1:16">
      <c r="A23" s="33" t="s">
        <v>869</v>
      </c>
      <c r="B23" s="33" t="s">
        <v>1</v>
      </c>
      <c r="C23" s="33" t="s">
        <v>899</v>
      </c>
      <c r="D23" s="33"/>
      <c r="E23" s="33"/>
      <c r="F23" s="33"/>
      <c r="G23" s="33"/>
      <c r="H23" s="19"/>
      <c r="K23" s="16"/>
      <c r="M23" s="17"/>
      <c r="P23" s="17"/>
    </row>
    <row r="24" spans="1:16" ht="66" customHeight="1">
      <c r="A24" s="33"/>
      <c r="B24" s="33"/>
      <c r="C24" s="24" t="s">
        <v>900</v>
      </c>
      <c r="D24" s="24" t="s">
        <v>901</v>
      </c>
      <c r="E24" s="24" t="s">
        <v>902</v>
      </c>
      <c r="F24" s="24" t="s">
        <v>903</v>
      </c>
      <c r="G24" s="24" t="s">
        <v>880</v>
      </c>
      <c r="H24" s="19"/>
      <c r="K24" s="16"/>
      <c r="M24" s="17"/>
      <c r="P24" s="17"/>
    </row>
    <row r="25" spans="1:16">
      <c r="A25" s="27" t="s">
        <v>896</v>
      </c>
      <c r="B25" s="27" t="s">
        <v>904</v>
      </c>
      <c r="C25" s="29">
        <f>COUNTIFS(Sheet1!$C$3:$C$428,'BAO CAO'!$B$25,Sheet1!$E$3:$E$428,"&lt;3,5")+COUNTIFS(Sheet1!$C$3:$C$428,'BAO CAO'!$B$25,Sheet1!$F$3:$F$428,"&lt;3,5")+COUNTIFS(Sheet1!$C$3:$C$428,'BAO CAO'!$B$25,Sheet1!$G$3:$G$428,"&lt;3,5")+COUNTIFS(Sheet1!$C$3:$C$428,'BAO CAO'!$B$25,Sheet1!$H$3:$H$428,"&lt;3,5")+COUNTIFS(Sheet1!$C$3:$C$428,'BAO CAO'!$B$25,Sheet1!$I$3:$I$428,"&lt;3,5")+COUNTIFS(Sheet1!$C$3:$C$428,'BAO CAO'!$B$25,Sheet1!$J$3:$J$428,"&lt;3,5")+COUNTIFS(Sheet1!$C$3:$C$428,'BAO CAO'!$B$25,Sheet1!$K$3:$K$428,"&lt;3,5")+COUNTIFS(Sheet1!$C$3:$C$428,'BAO CAO'!$B$25,Sheet1!$L$3:$L$428,"&lt;3,5")</f>
        <v>0</v>
      </c>
      <c r="D25" s="29">
        <f>COUNTIFS(Sheet1!$C$3:$C$428,'BAO CAO'!$B25,Sheet1!$E$3:$E$428,"&lt;5")+COUNTIFS(Sheet1!$C$3:$C$428,'BAO CAO'!$B25,Sheet1!$F$3:$F$428,"&lt;5")+COUNTIFS(Sheet1!$C$3:$C$428,'BAO CAO'!$B25,Sheet1!$G$3:$G$428,"&lt;5")+COUNTIFS(Sheet1!$C$3:$C$428,'BAO CAO'!$B25,Sheet1!$H$3:$H$428,"&lt;5")+COUNTIFS(Sheet1!$C$3:$C$428,'BAO CAO'!$B25,Sheet1!$I$3:$I$428,"&lt;5")+COUNTIFS(Sheet1!$C$3:$C$428,'BAO CAO'!$B25,Sheet1!$J$3:$J$428,"&lt;5")+COUNTIFS(Sheet1!$C$3:$C$428,'BAO CAO'!$B25,Sheet1!$K$3:$K$428,"&lt;5")+COUNTIFS(Sheet1!$C$3:$C$428,'BAO CAO'!$B25,Sheet1!$L$3:$L$428,"&lt;5")-C25</f>
        <v>6</v>
      </c>
      <c r="E25" s="29">
        <f>COUNTIFS(Sheet1!$C$3:$C$428,'BAO CAO'!$B25,Sheet1!$E$3:$E$428,"&lt;6,5")+COUNTIFS(Sheet1!$C$3:$C$428,'BAO CAO'!$B25,Sheet1!$F$3:$F$428,"&lt;6,5")+COUNTIFS(Sheet1!$C$3:$C$428,'BAO CAO'!$B25,Sheet1!$G$3:$G$428,"&lt;6,5")+COUNTIFS(Sheet1!$C$3:$C$428,'BAO CAO'!$B25,Sheet1!$H$3:$H$428,"&lt;6,5")+COUNTIFS(Sheet1!$C$3:$C$428,'BAO CAO'!$B25,Sheet1!$I$3:$I$428,"&lt;6,5")+COUNTIFS(Sheet1!$C$3:$C$428,'BAO CAO'!$B25,Sheet1!$J$3:$J$428,"&lt;6,5")+COUNTIFS(Sheet1!$C$3:$C$428,'BAO CAO'!$B25,Sheet1!$K$3:$K$428,"&lt;6,5")+COUNTIFS(Sheet1!$C$3:$C$428,'BAO CAO'!$B$25,Sheet1!$L$3:$L$428,"&lt;6,5")-D25</f>
        <v>14</v>
      </c>
      <c r="F25" s="29">
        <f>COUNTIFS(Sheet1!$C$3:$C$428,'BAO CAO'!$B25,Sheet1!$E$3:$E$428,"&lt;8")+COUNTIFS(Sheet1!$C$3:$C$428,'BAO CAO'!$B25,Sheet1!$F$3:$F$428,"&lt;8")+COUNTIFS(Sheet1!$C$3:$C$428,'BAO CAO'!$B25,Sheet1!$G$3:$G$428,"&lt;8")+COUNTIFS(Sheet1!$C$3:$C$428,'BAO CAO'!$B25,Sheet1!$H$3:$H$428,"&lt;8")+COUNTIFS(Sheet1!$C$3:$C$428,'BAO CAO'!$B25,Sheet1!$I$3:$I$428,"&lt;8")+COUNTIFS(Sheet1!$C$3:$C$428,'BAO CAO'!$B25,Sheet1!$J$3:$J$428,"&lt;8")+COUNTIFS(Sheet1!$C$3:$C$428,'BAO CAO'!$B25,Sheet1!$K$3:$K$428,"&lt;8")+COUNTIFS(Sheet1!$C$3:$C$428,'BAO CAO'!$B25,Sheet1!$L$3:$L$428,"&lt;8")-E25-D25</f>
        <v>40</v>
      </c>
      <c r="G25" s="29">
        <f>COUNTIFS(Sheet1!$C$3:$C$428,'BAO CAO'!$B25,Sheet1!$E$3:$E$428,"&gt;=8")+COUNTIFS(Sheet1!$C$3:$C$428,'BAO CAO'!$B25,Sheet1!$F$3:$F$428,"&gt;=8")+COUNTIFS(Sheet1!$C$3:$C$428,'BAO CAO'!$B25,Sheet1!$G$3:$G$428,"&gt;=8")+COUNTIFS(Sheet1!$C$3:$C$428,'BAO CAO'!$B25,Sheet1!$H$3:$H$428,"&gt;=8")+COUNTIFS(Sheet1!$C$3:$C$428,'BAO CAO'!$B25,Sheet1!$I$3:$I$428,"&gt;=8")+COUNTIFS(Sheet1!$C$3:$C$428,'BAO CAO'!$B25,Sheet1!$J$3:$J$428,"&gt;=8")+COUNTIFS(Sheet1!$C$3:$C$428,'BAO CAO'!$B25,Sheet1!$K$3:$K$428,"&gt;=8")+COUNTIFS(Sheet1!$C$3:$C$428,'BAO CAO'!$B25,Sheet1!$L$3:$L$428,"&gt;=8")</f>
        <v>63</v>
      </c>
      <c r="H25" s="19"/>
      <c r="I25" s="48"/>
      <c r="K25" s="16"/>
      <c r="M25" s="17"/>
      <c r="P25" s="17"/>
    </row>
    <row r="26" spans="1:16">
      <c r="A26" s="27" t="s">
        <v>897</v>
      </c>
      <c r="B26" s="27" t="s">
        <v>905</v>
      </c>
      <c r="C26" s="29">
        <f>COUNTIFS(Sheet1!$C$3:$C$428,'BAO CAO'!$B$26,Sheet1!$E$3:$E$428,"&lt;3,5")+COUNTIFS(Sheet1!$C$3:$C$428,'BAO CAO'!$B$26,Sheet1!$F$3:$F$428,"&lt;3,5")+COUNTIFS(Sheet1!$C$3:$C$428,'BAO CAO'!$B$26,Sheet1!$G$3:$G$428,"&lt;3,5")+COUNTIFS(Sheet1!$C$3:$C$428,'BAO CAO'!$B$26,Sheet1!$H$3:$H$428,"&lt;3,5")+COUNTIFS(Sheet1!$C$3:$C$428,'BAO CAO'!$B$26,Sheet1!$I$3:$I$428,"&lt;3,5")+COUNTIFS(Sheet1!$C$3:$C$428,'BAO CAO'!$B$26,Sheet1!$J$3:$J$428,"&lt;3,5")+COUNTIFS(Sheet1!$C$3:$C$428,'BAO CAO'!$B$26,Sheet1!$K$3:$K$428,"&lt;3,5")+COUNTIFS(Sheet1!$C$3:$C$428,'BAO CAO'!$B$26,Sheet1!$L$3:$L$428,"&lt;3,5")</f>
        <v>5</v>
      </c>
      <c r="D26" s="29">
        <f>COUNTIFS(Sheet1!$C$3:$C$428,'BAO CAO'!$B26,Sheet1!$E$3:$E$428,"&lt;5")+COUNTIFS(Sheet1!$C$3:$C$428,'BAO CAO'!$B26,Sheet1!$F$3:$F$428,"&lt;5")+COUNTIFS(Sheet1!$C$3:$C$428,'BAO CAO'!$B26,Sheet1!$G$3:$G$428,"&lt;5")+COUNTIFS(Sheet1!$C$3:$C$428,'BAO CAO'!$B26,Sheet1!$H$3:$H$428,"&lt;5")+COUNTIFS(Sheet1!$C$3:$C$428,'BAO CAO'!$B26,Sheet1!$I$3:$I$428,"&lt;5")+COUNTIFS(Sheet1!$C$3:$C$428,'BAO CAO'!$B26,Sheet1!$J$3:$J$428,"&lt;5")+COUNTIFS(Sheet1!$C$3:$C$428,'BAO CAO'!$B26,Sheet1!$K$3:$K$428,"&lt;5")+COUNTIFS(Sheet1!$C$3:$C$428,'BAO CAO'!$B26,Sheet1!$L$3:$L$428,"&lt;5")-C26</f>
        <v>15</v>
      </c>
      <c r="E26" s="29">
        <f>COUNTIFS(Sheet1!$C$3:$C$428,'BAO CAO'!$B26,Sheet1!$E$3:$E$428,"&lt;6,5")+COUNTIFS(Sheet1!$C$3:$C$428,'BAO CAO'!$B26,Sheet1!$F$3:$F$428,"&lt;6,5")+COUNTIFS(Sheet1!$C$3:$C$428,'BAO CAO'!$B26,Sheet1!$G$3:$G$428,"&lt;6,5")+COUNTIFS(Sheet1!$C$3:$C$428,'BAO CAO'!$B26,Sheet1!$H$3:$H$428,"&lt;6,5")+COUNTIFS(Sheet1!$C$3:$C$428,'BAO CAO'!$B26,Sheet1!$I$3:$I$428,"&lt;6,5")+COUNTIFS(Sheet1!$C$3:$C$428,'BAO CAO'!$B26,Sheet1!$J$3:$J$428,"&lt;6,5")+COUNTIFS(Sheet1!$C$3:$C$428,'BAO CAO'!$B26,Sheet1!$K$3:$K$428,"&lt;6,5")+COUNTIFS(Sheet1!$C$3:$C$428,'BAO CAO'!$B$25,Sheet1!$L$3:$L$428,"&lt;6,5")-D26</f>
        <v>45</v>
      </c>
      <c r="F26" s="29">
        <f>COUNTIFS(Sheet1!$C$3:$C$428,'BAO CAO'!$B26,Sheet1!$E$3:$E$428,"&lt;8")+COUNTIFS(Sheet1!$C$3:$C$428,'BAO CAO'!$B26,Sheet1!$F$3:$F$428,"&lt;8")+COUNTIFS(Sheet1!$C$3:$C$428,'BAO CAO'!$B26,Sheet1!$G$3:$G$428,"&lt;8")+COUNTIFS(Sheet1!$C$3:$C$428,'BAO CAO'!$B26,Sheet1!$H$3:$H$428,"&lt;8")+COUNTIFS(Sheet1!$C$3:$C$428,'BAO CAO'!$B26,Sheet1!$I$3:$I$428,"&lt;8")+COUNTIFS(Sheet1!$C$3:$C$428,'BAO CAO'!$B26,Sheet1!$J$3:$J$428,"&lt;8")+COUNTIFS(Sheet1!$C$3:$C$428,'BAO CAO'!$B26,Sheet1!$K$3:$K$428,"&lt;8")+COUNTIFS(Sheet1!$C$3:$C$428,'BAO CAO'!$B26,Sheet1!$L$3:$L$428,"&lt;8")-E26-D26</f>
        <v>35</v>
      </c>
      <c r="G26" s="29">
        <f>COUNTIFS(Sheet1!$C$3:$C$428,'BAO CAO'!$B26,Sheet1!$E$3:$E$428,"&gt;=8")+COUNTIFS(Sheet1!$C$3:$C$428,'BAO CAO'!$B26,Sheet1!$F$3:$F$428,"&gt;=8")+COUNTIFS(Sheet1!$C$3:$C$428,'BAO CAO'!$B26,Sheet1!$G$3:$G$428,"&gt;=8")+COUNTIFS(Sheet1!$C$3:$C$428,'BAO CAO'!$B26,Sheet1!$H$3:$H$428,"&gt;=8")+COUNTIFS(Sheet1!$C$3:$C$428,'BAO CAO'!$B26,Sheet1!$I$3:$I$428,"&gt;=8")+COUNTIFS(Sheet1!$C$3:$C$428,'BAO CAO'!$B26,Sheet1!$J$3:$J$428,"&gt;=8")+COUNTIFS(Sheet1!$C$3:$C$428,'BAO CAO'!$B26,Sheet1!$K$3:$K$428,"&gt;=8")+COUNTIFS(Sheet1!$C$3:$C$428,'BAO CAO'!$B26,Sheet1!$L$3:$L$428,"&gt;=8")</f>
        <v>40</v>
      </c>
      <c r="H26" s="19"/>
      <c r="K26" s="16"/>
      <c r="M26" s="17"/>
      <c r="P26" s="17"/>
    </row>
    <row r="27" spans="1:16">
      <c r="A27" s="27" t="s">
        <v>906</v>
      </c>
      <c r="B27" s="27" t="s">
        <v>907</v>
      </c>
      <c r="C27" s="29">
        <f>COUNTIFS(Sheet1!$C$3:$C$428,'BAO CAO'!B27,Sheet1!$E$3:$E$428,"&lt;3,5")+COUNTIFS(Sheet1!$C$3:$C$428,'BAO CAO'!B27,Sheet1!$F$3:$F$428,"&lt;3,5")+COUNTIFS(Sheet1!$C$3:$C$428,'BAO CAO'!B27,Sheet1!$G$3:$G$428,"&lt;3,5")+COUNTIFS(Sheet1!$C$3:$C$428,'BAO CAO'!B27,Sheet1!$H$3:$H$428,"&lt;3,5")+COUNTIFS(Sheet1!$C$3:$C$428,'BAO CAO'!B27,Sheet1!$I$3:$I$428,"&lt;3,5")+COUNTIFS(Sheet1!$C$3:$C$428,'BAO CAO'!B27,Sheet1!$J$3:$J$428,"&lt;3,5")+COUNTIFS(Sheet1!$C$3:$C$428,'BAO CAO'!B27,Sheet1!$K$3:$K$428,"&lt;3,5")+COUNTIFS(Sheet1!$C$3:$C$428,'BAO CAO'!B27,Sheet1!$L$3:$L$428,"&lt;3,5")</f>
        <v>8</v>
      </c>
      <c r="D27" s="29">
        <f>COUNTIFS(Sheet1!$C$3:$C$428,'BAO CAO'!$B27,Sheet1!$E$3:$E$428,"&lt;5")+COUNTIFS(Sheet1!$C$3:$C$428,'BAO CAO'!$B27,Sheet1!$F$3:$F$428,"&lt;5")+COUNTIFS(Sheet1!$C$3:$C$428,'BAO CAO'!$B27,Sheet1!$G$3:$G$428,"&lt;5")+COUNTIFS(Sheet1!$C$3:$C$428,'BAO CAO'!$B27,Sheet1!$H$3:$H$428,"&lt;5")+COUNTIFS(Sheet1!$C$3:$C$428,'BAO CAO'!$B27,Sheet1!$I$3:$I$428,"&lt;5")+COUNTIFS(Sheet1!$C$3:$C$428,'BAO CAO'!$B27,Sheet1!$J$3:$J$428,"&lt;5")+COUNTIFS(Sheet1!$C$3:$C$428,'BAO CAO'!$B27,Sheet1!$K$3:$K$428,"&lt;5")+COUNTIFS(Sheet1!$C$3:$C$428,'BAO CAO'!$B27,Sheet1!$L$3:$L$428,"&lt;5")-C27</f>
        <v>26</v>
      </c>
      <c r="E27" s="29">
        <f>COUNTIFS(Sheet1!$C$3:$C$428,'BAO CAO'!$B27,Sheet1!$E$3:$E$428,"&lt;6,5")+COUNTIFS(Sheet1!$C$3:$C$428,'BAO CAO'!$B27,Sheet1!$F$3:$F$428,"&lt;6,5")+COUNTIFS(Sheet1!$C$3:$C$428,'BAO CAO'!$B27,Sheet1!$G$3:$G$428,"&lt;6,5")+COUNTIFS(Sheet1!$C$3:$C$428,'BAO CAO'!$B27,Sheet1!$H$3:$H$428,"&lt;6,5")+COUNTIFS(Sheet1!$C$3:$C$428,'BAO CAO'!$B27,Sheet1!$I$3:$I$428,"&lt;6,5")+COUNTIFS(Sheet1!$C$3:$C$428,'BAO CAO'!$B27,Sheet1!$J$3:$J$428,"&lt;6,5")+COUNTIFS(Sheet1!$C$3:$C$428,'BAO CAO'!$B27,Sheet1!$K$3:$K$428,"&lt;6,5")+COUNTIFS(Sheet1!$C$3:$C$428,'BAO CAO'!$B$25,Sheet1!$L$3:$L$428,"&lt;6,5")-D27</f>
        <v>43</v>
      </c>
      <c r="F27" s="29">
        <f>COUNTIFS(Sheet1!$C$3:$C$428,'BAO CAO'!$B27,Sheet1!$E$3:$E$428,"&lt;8")+COUNTIFS(Sheet1!$C$3:$C$428,'BAO CAO'!$B27,Sheet1!$F$3:$F$428,"&lt;8")+COUNTIFS(Sheet1!$C$3:$C$428,'BAO CAO'!$B27,Sheet1!$G$3:$G$428,"&lt;8")+COUNTIFS(Sheet1!$C$3:$C$428,'BAO CAO'!$B27,Sheet1!$H$3:$H$428,"&lt;8")+COUNTIFS(Sheet1!$C$3:$C$428,'BAO CAO'!$B27,Sheet1!$I$3:$I$428,"&lt;8")+COUNTIFS(Sheet1!$C$3:$C$428,'BAO CAO'!$B27,Sheet1!$J$3:$J$428,"&lt;8")+COUNTIFS(Sheet1!$C$3:$C$428,'BAO CAO'!$B27,Sheet1!$K$3:$K$428,"&lt;8")+COUNTIFS(Sheet1!$C$3:$C$428,'BAO CAO'!$B27,Sheet1!$L$3:$L$428,"&lt;8")-E27-D27</f>
        <v>40</v>
      </c>
      <c r="G27" s="29">
        <f>COUNTIFS(Sheet1!$C$3:$C$428,'BAO CAO'!$B27,Sheet1!$E$3:$E$428,"&gt;=8")+COUNTIFS(Sheet1!$C$3:$C$428,'BAO CAO'!$B27,Sheet1!$F$3:$F$428,"&gt;=8")+COUNTIFS(Sheet1!$C$3:$C$428,'BAO CAO'!$B27,Sheet1!$G$3:$G$428,"&gt;=8")+COUNTIFS(Sheet1!$C$3:$C$428,'BAO CAO'!$B27,Sheet1!$H$3:$H$428,"&gt;=8")+COUNTIFS(Sheet1!$C$3:$C$428,'BAO CAO'!$B27,Sheet1!$I$3:$I$428,"&gt;=8")+COUNTIFS(Sheet1!$C$3:$C$428,'BAO CAO'!$B27,Sheet1!$J$3:$J$428,"&gt;=8")+COUNTIFS(Sheet1!$C$3:$C$428,'BAO CAO'!$B27,Sheet1!$K$3:$K$428,"&gt;=8")+COUNTIFS(Sheet1!$C$3:$C$428,'BAO CAO'!$B27,Sheet1!$L$3:$L$428,"&gt;=8")</f>
        <v>18</v>
      </c>
      <c r="H27" s="19"/>
      <c r="K27" s="16"/>
      <c r="M27" s="17"/>
      <c r="P27" s="17"/>
    </row>
    <row r="28" spans="1:16">
      <c r="A28" s="27" t="s">
        <v>908</v>
      </c>
      <c r="B28" s="27" t="s">
        <v>909</v>
      </c>
      <c r="C28" s="29">
        <f>COUNTIFS(Sheet1!$C$3:$C$428,'BAO CAO'!B28,Sheet1!$E$3:$E$428,"&lt;3,5")+COUNTIFS(Sheet1!$C$3:$C$428,'BAO CAO'!B28,Sheet1!$F$3:$F$428,"&lt;3,5")+COUNTIFS(Sheet1!$C$3:$C$428,'BAO CAO'!B28,Sheet1!$G$3:$G$428,"&lt;3,5")+COUNTIFS(Sheet1!$C$3:$C$428,'BAO CAO'!B28,Sheet1!$H$3:$H$428,"&lt;3,5")+COUNTIFS(Sheet1!$C$3:$C$428,'BAO CAO'!B28,Sheet1!$I$3:$I$428,"&lt;3,5")+COUNTIFS(Sheet1!$C$3:$C$428,'BAO CAO'!B28,Sheet1!$J$3:$J$428,"&lt;3,5")+COUNTIFS(Sheet1!$C$3:$C$428,'BAO CAO'!B28,Sheet1!$K$3:$K$428,"&lt;3,5")+COUNTIFS(Sheet1!$C$3:$C$428,'BAO CAO'!B28,Sheet1!$L$3:$L$428,"&lt;3,5")</f>
        <v>5</v>
      </c>
      <c r="D28" s="29">
        <f>COUNTIFS(Sheet1!$C$3:$C$428,'BAO CAO'!$B28,Sheet1!$E$3:$E$428,"&lt;5")+COUNTIFS(Sheet1!$C$3:$C$428,'BAO CAO'!$B28,Sheet1!$F$3:$F$428,"&lt;5")+COUNTIFS(Sheet1!$C$3:$C$428,'BAO CAO'!$B28,Sheet1!$G$3:$G$428,"&lt;5")+COUNTIFS(Sheet1!$C$3:$C$428,'BAO CAO'!$B28,Sheet1!$H$3:$H$428,"&lt;5")+COUNTIFS(Sheet1!$C$3:$C$428,'BAO CAO'!$B28,Sheet1!$I$3:$I$428,"&lt;5")+COUNTIFS(Sheet1!$C$3:$C$428,'BAO CAO'!$B28,Sheet1!$J$3:$J$428,"&lt;5")+COUNTIFS(Sheet1!$C$3:$C$428,'BAO CAO'!$B28,Sheet1!$K$3:$K$428,"&lt;5")+COUNTIFS(Sheet1!$C$3:$C$428,'BAO CAO'!$B28,Sheet1!$L$3:$L$428,"&lt;5")-C28</f>
        <v>31</v>
      </c>
      <c r="E28" s="29">
        <f>COUNTIFS(Sheet1!$C$3:$C$428,'BAO CAO'!$B28,Sheet1!$E$3:$E$428,"&lt;6,5")+COUNTIFS(Sheet1!$C$3:$C$428,'BAO CAO'!$B28,Sheet1!$F$3:$F$428,"&lt;6,5")+COUNTIFS(Sheet1!$C$3:$C$428,'BAO CAO'!$B28,Sheet1!$G$3:$G$428,"&lt;6,5")+COUNTIFS(Sheet1!$C$3:$C$428,'BAO CAO'!$B28,Sheet1!$H$3:$H$428,"&lt;6,5")+COUNTIFS(Sheet1!$C$3:$C$428,'BAO CAO'!$B28,Sheet1!$I$3:$I$428,"&lt;6,5")+COUNTIFS(Sheet1!$C$3:$C$428,'BAO CAO'!$B28,Sheet1!$J$3:$J$428,"&lt;6,5")+COUNTIFS(Sheet1!$C$3:$C$428,'BAO CAO'!$B28,Sheet1!$K$3:$K$428,"&lt;6,5")+COUNTIFS(Sheet1!$C$3:$C$428,'BAO CAO'!$B$25,Sheet1!$L$3:$L$428,"&lt;6,5")-D28</f>
        <v>54</v>
      </c>
      <c r="F28" s="29">
        <f>COUNTIFS(Sheet1!$C$3:$C$428,'BAO CAO'!$B28,Sheet1!$E$3:$E$428,"&lt;8")+COUNTIFS(Sheet1!$C$3:$C$428,'BAO CAO'!$B28,Sheet1!$F$3:$F$428,"&lt;8")+COUNTIFS(Sheet1!$C$3:$C$428,'BAO CAO'!$B28,Sheet1!$G$3:$G$428,"&lt;8")+COUNTIFS(Sheet1!$C$3:$C$428,'BAO CAO'!$B28,Sheet1!$H$3:$H$428,"&lt;8")+COUNTIFS(Sheet1!$C$3:$C$428,'BAO CAO'!$B28,Sheet1!$I$3:$I$428,"&lt;8")+COUNTIFS(Sheet1!$C$3:$C$428,'BAO CAO'!$B28,Sheet1!$J$3:$J$428,"&lt;8")+COUNTIFS(Sheet1!$C$3:$C$428,'BAO CAO'!$B28,Sheet1!$K$3:$K$428,"&lt;8")+COUNTIFS(Sheet1!$C$3:$C$428,'BAO CAO'!$B28,Sheet1!$L$3:$L$428,"&lt;8")-E28-D28</f>
        <v>38</v>
      </c>
      <c r="G28" s="29">
        <f>COUNTIFS(Sheet1!$C$3:$C$428,'BAO CAO'!$B28,Sheet1!$E$3:$E$428,"&gt;=8")+COUNTIFS(Sheet1!$C$3:$C$428,'BAO CAO'!$B28,Sheet1!$F$3:$F$428,"&gt;=8")+COUNTIFS(Sheet1!$C$3:$C$428,'BAO CAO'!$B28,Sheet1!$G$3:$G$428,"&gt;=8")+COUNTIFS(Sheet1!$C$3:$C$428,'BAO CAO'!$B28,Sheet1!$H$3:$H$428,"&gt;=8")+COUNTIFS(Sheet1!$C$3:$C$428,'BAO CAO'!$B28,Sheet1!$I$3:$I$428,"&gt;=8")+COUNTIFS(Sheet1!$C$3:$C$428,'BAO CAO'!$B28,Sheet1!$J$3:$J$428,"&gt;=8")+COUNTIFS(Sheet1!$C$3:$C$428,'BAO CAO'!$B28,Sheet1!$K$3:$K$428,"&gt;=8")+COUNTIFS(Sheet1!$C$3:$C$428,'BAO CAO'!$B28,Sheet1!$L$3:$L$428,"&gt;=8")</f>
        <v>8</v>
      </c>
      <c r="H28" s="19"/>
      <c r="K28" s="16"/>
      <c r="M28" s="17"/>
      <c r="P28" s="17"/>
    </row>
    <row r="29" spans="1:16">
      <c r="A29" s="27" t="s">
        <v>910</v>
      </c>
      <c r="B29" s="27" t="s">
        <v>909</v>
      </c>
      <c r="C29" s="29">
        <f>COUNTIFS(Sheet1!$C$3:$C$428,'BAO CAO'!B29,Sheet1!$E$3:$E$428,"&lt;3,5")+COUNTIFS(Sheet1!$C$3:$C$428,'BAO CAO'!B29,Sheet1!$F$3:$F$428,"&lt;3,5")+COUNTIFS(Sheet1!$C$3:$C$428,'BAO CAO'!B29,Sheet1!$G$3:$G$428,"&lt;3,5")+COUNTIFS(Sheet1!$C$3:$C$428,'BAO CAO'!B29,Sheet1!$H$3:$H$428,"&lt;3,5")+COUNTIFS(Sheet1!$C$3:$C$428,'BAO CAO'!B29,Sheet1!$I$3:$I$428,"&lt;3,5")+COUNTIFS(Sheet1!$C$3:$C$428,'BAO CAO'!B29,Sheet1!$J$3:$J$428,"&lt;3,5")+COUNTIFS(Sheet1!$C$3:$C$428,'BAO CAO'!B29,Sheet1!$K$3:$K$428,"&lt;3,5")+COUNTIFS(Sheet1!$C$3:$C$428,'BAO CAO'!B29,Sheet1!$L$3:$L$428,"&lt;3,5")</f>
        <v>5</v>
      </c>
      <c r="D29" s="29">
        <f>COUNTIFS(Sheet1!$C$3:$C$428,'BAO CAO'!$B29,Sheet1!$E$3:$E$428,"&lt;5")+COUNTIFS(Sheet1!$C$3:$C$428,'BAO CAO'!$B29,Sheet1!$F$3:$F$428,"&lt;5")+COUNTIFS(Sheet1!$C$3:$C$428,'BAO CAO'!$B29,Sheet1!$G$3:$G$428,"&lt;5")+COUNTIFS(Sheet1!$C$3:$C$428,'BAO CAO'!$B29,Sheet1!$H$3:$H$428,"&lt;5")+COUNTIFS(Sheet1!$C$3:$C$428,'BAO CAO'!$B29,Sheet1!$I$3:$I$428,"&lt;5")+COUNTIFS(Sheet1!$C$3:$C$428,'BAO CAO'!$B29,Sheet1!$J$3:$J$428,"&lt;5")+COUNTIFS(Sheet1!$C$3:$C$428,'BAO CAO'!$B29,Sheet1!$K$3:$K$428,"&lt;5")+COUNTIFS(Sheet1!$C$3:$C$428,'BAO CAO'!$B29,Sheet1!$L$3:$L$428,"&lt;5")-C29</f>
        <v>31</v>
      </c>
      <c r="E29" s="29">
        <f>COUNTIFS(Sheet1!$C$3:$C$428,'BAO CAO'!$B29,Sheet1!$E$3:$E$428,"&lt;6,5")+COUNTIFS(Sheet1!$C$3:$C$428,'BAO CAO'!$B29,Sheet1!$F$3:$F$428,"&lt;6,5")+COUNTIFS(Sheet1!$C$3:$C$428,'BAO CAO'!$B29,Sheet1!$G$3:$G$428,"&lt;6,5")+COUNTIFS(Sheet1!$C$3:$C$428,'BAO CAO'!$B29,Sheet1!$H$3:$H$428,"&lt;6,5")+COUNTIFS(Sheet1!$C$3:$C$428,'BAO CAO'!$B29,Sheet1!$I$3:$I$428,"&lt;6,5")+COUNTIFS(Sheet1!$C$3:$C$428,'BAO CAO'!$B29,Sheet1!$J$3:$J$428,"&lt;6,5")+COUNTIFS(Sheet1!$C$3:$C$428,'BAO CAO'!$B29,Sheet1!$K$3:$K$428,"&lt;6,5")+COUNTIFS(Sheet1!$C$3:$C$428,'BAO CAO'!$B$25,Sheet1!$L$3:$L$428,"&lt;6,5")-D29</f>
        <v>54</v>
      </c>
      <c r="F29" s="29">
        <f>COUNTIFS(Sheet1!$C$3:$C$428,'BAO CAO'!$B29,Sheet1!$E$3:$E$428,"&lt;8")+COUNTIFS(Sheet1!$C$3:$C$428,'BAO CAO'!$B29,Sheet1!$F$3:$F$428,"&lt;8")+COUNTIFS(Sheet1!$C$3:$C$428,'BAO CAO'!$B29,Sheet1!$G$3:$G$428,"&lt;8")+COUNTIFS(Sheet1!$C$3:$C$428,'BAO CAO'!$B29,Sheet1!$H$3:$H$428,"&lt;8")+COUNTIFS(Sheet1!$C$3:$C$428,'BAO CAO'!$B29,Sheet1!$I$3:$I$428,"&lt;8")+COUNTIFS(Sheet1!$C$3:$C$428,'BAO CAO'!$B29,Sheet1!$J$3:$J$428,"&lt;8")+COUNTIFS(Sheet1!$C$3:$C$428,'BAO CAO'!$B29,Sheet1!$K$3:$K$428,"&lt;8")+COUNTIFS(Sheet1!$C$3:$C$428,'BAO CAO'!$B29,Sheet1!$L$3:$L$428,"&lt;8")-E29-D29</f>
        <v>38</v>
      </c>
      <c r="G29" s="29">
        <f>COUNTIFS(Sheet1!$C$3:$C$428,'BAO CAO'!$B29,Sheet1!$E$3:$E$428,"&gt;=8")+COUNTIFS(Sheet1!$C$3:$C$428,'BAO CAO'!$B29,Sheet1!$F$3:$F$428,"&gt;=8")+COUNTIFS(Sheet1!$C$3:$C$428,'BAO CAO'!$B29,Sheet1!$G$3:$G$428,"&gt;=8")+COUNTIFS(Sheet1!$C$3:$C$428,'BAO CAO'!$B29,Sheet1!$H$3:$H$428,"&gt;=8")+COUNTIFS(Sheet1!$C$3:$C$428,'BAO CAO'!$B29,Sheet1!$I$3:$I$428,"&gt;=8")+COUNTIFS(Sheet1!$C$3:$C$428,'BAO CAO'!$B29,Sheet1!$J$3:$J$428,"&gt;=8")+COUNTIFS(Sheet1!$C$3:$C$428,'BAO CAO'!$B29,Sheet1!$K$3:$K$428,"&gt;=8")+COUNTIFS(Sheet1!$C$3:$C$428,'BAO CAO'!$B29,Sheet1!$L$3:$L$428,"&gt;=8")</f>
        <v>8</v>
      </c>
      <c r="H29" s="19"/>
      <c r="K29" s="16"/>
      <c r="M29" s="17"/>
      <c r="P29" s="17"/>
    </row>
    <row r="30" spans="1:16">
      <c r="A30" s="27" t="s">
        <v>40</v>
      </c>
      <c r="B30" s="27" t="s">
        <v>912</v>
      </c>
      <c r="C30" s="29">
        <f>COUNTIFS(Sheet1!$C$3:$C$428,'BAO CAO'!B30,Sheet1!$E$3:$E$428,"&lt;3,5")+COUNTIFS(Sheet1!$C$3:$C$428,'BAO CAO'!B30,Sheet1!$F$3:$F$428,"&lt;3,5")+COUNTIFS(Sheet1!$C$3:$C$428,'BAO CAO'!B30,Sheet1!$G$3:$G$428,"&lt;3,5")+COUNTIFS(Sheet1!$C$3:$C$428,'BAO CAO'!B30,Sheet1!$H$3:$H$428,"&lt;3,5")+COUNTIFS(Sheet1!$C$3:$C$428,'BAO CAO'!B30,Sheet1!$I$3:$I$428,"&lt;3,5")+COUNTIFS(Sheet1!$C$3:$C$428,'BAO CAO'!B30,Sheet1!$J$3:$J$428,"&lt;3,5")+COUNTIFS(Sheet1!$C$3:$C$428,'BAO CAO'!B30,Sheet1!$K$3:$K$428,"&lt;3,5")+COUNTIFS(Sheet1!$C$3:$C$428,'BAO CAO'!B30,Sheet1!$L$3:$L$428,"&lt;3,5")</f>
        <v>8</v>
      </c>
      <c r="D30" s="29">
        <f>COUNTIFS(Sheet1!$C$3:$C$428,'BAO CAO'!$B30,Sheet1!$E$3:$E$428,"&lt;5")+COUNTIFS(Sheet1!$C$3:$C$428,'BAO CAO'!$B30,Sheet1!$F$3:$F$428,"&lt;5")+COUNTIFS(Sheet1!$C$3:$C$428,'BAO CAO'!$B30,Sheet1!$G$3:$G$428,"&lt;5")+COUNTIFS(Sheet1!$C$3:$C$428,'BAO CAO'!$B30,Sheet1!$H$3:$H$428,"&lt;5")+COUNTIFS(Sheet1!$C$3:$C$428,'BAO CAO'!$B30,Sheet1!$I$3:$I$428,"&lt;5")+COUNTIFS(Sheet1!$C$3:$C$428,'BAO CAO'!$B30,Sheet1!$J$3:$J$428,"&lt;5")+COUNTIFS(Sheet1!$C$3:$C$428,'BAO CAO'!$B30,Sheet1!$K$3:$K$428,"&lt;5")+COUNTIFS(Sheet1!$C$3:$C$428,'BAO CAO'!$B30,Sheet1!$L$3:$L$428,"&lt;5")-C30</f>
        <v>27</v>
      </c>
      <c r="E30" s="29">
        <f>COUNTIFS(Sheet1!$C$3:$C$428,'BAO CAO'!$B30,Sheet1!$E$3:$E$428,"&lt;6,5")+COUNTIFS(Sheet1!$C$3:$C$428,'BAO CAO'!$B30,Sheet1!$F$3:$F$428,"&lt;6,5")+COUNTIFS(Sheet1!$C$3:$C$428,'BAO CAO'!$B30,Sheet1!$G$3:$G$428,"&lt;6,5")+COUNTIFS(Sheet1!$C$3:$C$428,'BAO CAO'!$B30,Sheet1!$H$3:$H$428,"&lt;6,5")+COUNTIFS(Sheet1!$C$3:$C$428,'BAO CAO'!$B30,Sheet1!$I$3:$I$428,"&lt;6,5")+COUNTIFS(Sheet1!$C$3:$C$428,'BAO CAO'!$B30,Sheet1!$J$3:$J$428,"&lt;6,5")+COUNTIFS(Sheet1!$C$3:$C$428,'BAO CAO'!$B30,Sheet1!$K$3:$K$428,"&lt;6,5")+COUNTIFS(Sheet1!$C$3:$C$428,'BAO CAO'!$B$25,Sheet1!$L$3:$L$428,"&lt;6,5")-D30</f>
        <v>44</v>
      </c>
      <c r="F30" s="29">
        <f>COUNTIFS(Sheet1!$C$3:$C$428,'BAO CAO'!$B30,Sheet1!$E$3:$E$428,"&lt;8")+COUNTIFS(Sheet1!$C$3:$C$428,'BAO CAO'!$B30,Sheet1!$F$3:$F$428,"&lt;8")+COUNTIFS(Sheet1!$C$3:$C$428,'BAO CAO'!$B30,Sheet1!$G$3:$G$428,"&lt;8")+COUNTIFS(Sheet1!$C$3:$C$428,'BAO CAO'!$B30,Sheet1!$H$3:$H$428,"&lt;8")+COUNTIFS(Sheet1!$C$3:$C$428,'BAO CAO'!$B30,Sheet1!$I$3:$I$428,"&lt;8")+COUNTIFS(Sheet1!$C$3:$C$428,'BAO CAO'!$B30,Sheet1!$J$3:$J$428,"&lt;8")+COUNTIFS(Sheet1!$C$3:$C$428,'BAO CAO'!$B30,Sheet1!$K$3:$K$428,"&lt;8")+COUNTIFS(Sheet1!$C$3:$C$428,'BAO CAO'!$B30,Sheet1!$L$3:$L$428,"&lt;8")-E30-D30</f>
        <v>24</v>
      </c>
      <c r="G30" s="29">
        <f>COUNTIFS(Sheet1!$C$3:$C$428,'BAO CAO'!$B30,Sheet1!$E$3:$E$428,"&gt;=8")+COUNTIFS(Sheet1!$C$3:$C$428,'BAO CAO'!$B30,Sheet1!$F$3:$F$428,"&gt;=8")+COUNTIFS(Sheet1!$C$3:$C$428,'BAO CAO'!$B30,Sheet1!$G$3:$G$428,"&gt;=8")+COUNTIFS(Sheet1!$C$3:$C$428,'BAO CAO'!$B30,Sheet1!$H$3:$H$428,"&gt;=8")+COUNTIFS(Sheet1!$C$3:$C$428,'BAO CAO'!$B30,Sheet1!$I$3:$I$428,"&gt;=8")+COUNTIFS(Sheet1!$C$3:$C$428,'BAO CAO'!$B30,Sheet1!$J$3:$J$428,"&gt;=8")+COUNTIFS(Sheet1!$C$3:$C$428,'BAO CAO'!$B30,Sheet1!$K$3:$K$428,"&gt;=8")+COUNTIFS(Sheet1!$C$3:$C$428,'BAO CAO'!$B30,Sheet1!$L$3:$L$428,"&gt;=8")</f>
        <v>10</v>
      </c>
      <c r="H30" s="19"/>
      <c r="K30" s="16"/>
      <c r="M30" s="17"/>
      <c r="P30" s="17"/>
    </row>
    <row r="31" spans="1:16">
      <c r="A31" s="27" t="s">
        <v>7</v>
      </c>
      <c r="B31" s="27" t="s">
        <v>913</v>
      </c>
      <c r="C31" s="29">
        <f>COUNTIFS(Sheet1!$C$3:$C$428,'BAO CAO'!B31,Sheet1!$E$3:$E$428,"&lt;3,5")+COUNTIFS(Sheet1!$C$3:$C$428,'BAO CAO'!B31,Sheet1!$F$3:$F$428,"&lt;3,5")+COUNTIFS(Sheet1!$C$3:$C$428,'BAO CAO'!B31,Sheet1!$G$3:$G$428,"&lt;3,5")+COUNTIFS(Sheet1!$C$3:$C$428,'BAO CAO'!B31,Sheet1!$H$3:$H$428,"&lt;3,5")+COUNTIFS(Sheet1!$C$3:$C$428,'BAO CAO'!B31,Sheet1!$I$3:$I$428,"&lt;3,5")+COUNTIFS(Sheet1!$C$3:$C$428,'BAO CAO'!B31,Sheet1!$J$3:$J$428,"&lt;3,5")+COUNTIFS(Sheet1!$C$3:$C$428,'BAO CAO'!B31,Sheet1!$K$3:$K$428,"&lt;3,5")+COUNTIFS(Sheet1!$C$3:$C$428,'BAO CAO'!B31,Sheet1!$L$3:$L$428,"&lt;3,5")</f>
        <v>16</v>
      </c>
      <c r="D31" s="29">
        <f>COUNTIFS(Sheet1!$C$3:$C$428,'BAO CAO'!$B31,Sheet1!$E$3:$E$428,"&lt;5")+COUNTIFS(Sheet1!$C$3:$C$428,'BAO CAO'!$B31,Sheet1!$F$3:$F$428,"&lt;5")+COUNTIFS(Sheet1!$C$3:$C$428,'BAO CAO'!$B31,Sheet1!$G$3:$G$428,"&lt;5")+COUNTIFS(Sheet1!$C$3:$C$428,'BAO CAO'!$B31,Sheet1!$H$3:$H$428,"&lt;5")+COUNTIFS(Sheet1!$C$3:$C$428,'BAO CAO'!$B31,Sheet1!$I$3:$I$428,"&lt;5")+COUNTIFS(Sheet1!$C$3:$C$428,'BAO CAO'!$B31,Sheet1!$J$3:$J$428,"&lt;5")+COUNTIFS(Sheet1!$C$3:$C$428,'BAO CAO'!$B31,Sheet1!$K$3:$K$428,"&lt;5")+COUNTIFS(Sheet1!$C$3:$C$428,'BAO CAO'!$B31,Sheet1!$L$3:$L$428,"&lt;5")-C31</f>
        <v>25</v>
      </c>
      <c r="E31" s="29">
        <f>COUNTIFS(Sheet1!$C$3:$C$428,'BAO CAO'!$B31,Sheet1!$E$3:$E$428,"&lt;6,5")+COUNTIFS(Sheet1!$C$3:$C$428,'BAO CAO'!$B31,Sheet1!$F$3:$F$428,"&lt;6,5")+COUNTIFS(Sheet1!$C$3:$C$428,'BAO CAO'!$B31,Sheet1!$G$3:$G$428,"&lt;6,5")+COUNTIFS(Sheet1!$C$3:$C$428,'BAO CAO'!$B31,Sheet1!$H$3:$H$428,"&lt;6,5")+COUNTIFS(Sheet1!$C$3:$C$428,'BAO CAO'!$B31,Sheet1!$I$3:$I$428,"&lt;6,5")+COUNTIFS(Sheet1!$C$3:$C$428,'BAO CAO'!$B31,Sheet1!$J$3:$J$428,"&lt;6,5")+COUNTIFS(Sheet1!$C$3:$C$428,'BAO CAO'!$B31,Sheet1!$K$3:$K$428,"&lt;6,5")+COUNTIFS(Sheet1!$C$3:$C$428,'BAO CAO'!$B$25,Sheet1!$L$3:$L$428,"&lt;6,5")-D31</f>
        <v>59</v>
      </c>
      <c r="F31" s="29">
        <f>COUNTIFS(Sheet1!$C$3:$C$428,'BAO CAO'!$B31,Sheet1!$E$3:$E$428,"&lt;8")+COUNTIFS(Sheet1!$C$3:$C$428,'BAO CAO'!$B31,Sheet1!$F$3:$F$428,"&lt;8")+COUNTIFS(Sheet1!$C$3:$C$428,'BAO CAO'!$B31,Sheet1!$G$3:$G$428,"&lt;8")+COUNTIFS(Sheet1!$C$3:$C$428,'BAO CAO'!$B31,Sheet1!$H$3:$H$428,"&lt;8")+COUNTIFS(Sheet1!$C$3:$C$428,'BAO CAO'!$B31,Sheet1!$I$3:$I$428,"&lt;8")+COUNTIFS(Sheet1!$C$3:$C$428,'BAO CAO'!$B31,Sheet1!$J$3:$J$428,"&lt;8")+COUNTIFS(Sheet1!$C$3:$C$428,'BAO CAO'!$B31,Sheet1!$K$3:$K$428,"&lt;8")+COUNTIFS(Sheet1!$C$3:$C$428,'BAO CAO'!$B31,Sheet1!$L$3:$L$428,"&lt;8")-E31-D31</f>
        <v>33</v>
      </c>
      <c r="G31" s="29">
        <f>COUNTIFS(Sheet1!$C$3:$C$428,'BAO CAO'!$B31,Sheet1!$E$3:$E$428,"&gt;=8")+COUNTIFS(Sheet1!$C$3:$C$428,'BAO CAO'!$B31,Sheet1!$F$3:$F$428,"&gt;=8")+COUNTIFS(Sheet1!$C$3:$C$428,'BAO CAO'!$B31,Sheet1!$G$3:$G$428,"&gt;=8")+COUNTIFS(Sheet1!$C$3:$C$428,'BAO CAO'!$B31,Sheet1!$H$3:$H$428,"&gt;=8")+COUNTIFS(Sheet1!$C$3:$C$428,'BAO CAO'!$B31,Sheet1!$I$3:$I$428,"&gt;=8")+COUNTIFS(Sheet1!$C$3:$C$428,'BAO CAO'!$B31,Sheet1!$J$3:$J$428,"&gt;=8")+COUNTIFS(Sheet1!$C$3:$C$428,'BAO CAO'!$B31,Sheet1!$K$3:$K$428,"&gt;=8")+COUNTIFS(Sheet1!$C$3:$C$428,'BAO CAO'!$B31,Sheet1!$L$3:$L$428,"&gt;=8")</f>
        <v>15</v>
      </c>
      <c r="H31" s="19"/>
      <c r="K31" s="16"/>
      <c r="M31" s="17"/>
      <c r="P31" s="17"/>
    </row>
    <row r="32" spans="1:16">
      <c r="A32" s="27" t="s">
        <v>19</v>
      </c>
      <c r="B32" s="27" t="s">
        <v>914</v>
      </c>
      <c r="C32" s="29">
        <f>COUNTIFS(Sheet1!$C$3:$C$428,'BAO CAO'!B32,Sheet1!$E$3:$E$428,"&lt;3,5")+COUNTIFS(Sheet1!$C$3:$C$428,'BAO CAO'!B32,Sheet1!$F$3:$F$428,"&lt;3,5")+COUNTIFS(Sheet1!$C$3:$C$428,'BAO CAO'!B32,Sheet1!$G$3:$G$428,"&lt;3,5")+COUNTIFS(Sheet1!$C$3:$C$428,'BAO CAO'!B32,Sheet1!$H$3:$H$428,"&lt;3,5")+COUNTIFS(Sheet1!$C$3:$C$428,'BAO CAO'!B32,Sheet1!$I$3:$I$428,"&lt;3,5")+COUNTIFS(Sheet1!$C$3:$C$428,'BAO CAO'!B32,Sheet1!$J$3:$J$428,"&lt;3,5")+COUNTIFS(Sheet1!$C$3:$C$428,'BAO CAO'!B32,Sheet1!$K$3:$K$428,"&lt;3,5")+COUNTIFS(Sheet1!$C$3:$C$428,'BAO CAO'!B32,Sheet1!$L$3:$L$428,"&lt;3,5")</f>
        <v>1</v>
      </c>
      <c r="D32" s="29">
        <f>COUNTIFS(Sheet1!$C$3:$C$428,'BAO CAO'!$B32,Sheet1!$E$3:$E$428,"&lt;5")+COUNTIFS(Sheet1!$C$3:$C$428,'BAO CAO'!$B32,Sheet1!$F$3:$F$428,"&lt;5")+COUNTIFS(Sheet1!$C$3:$C$428,'BAO CAO'!$B32,Sheet1!$G$3:$G$428,"&lt;5")+COUNTIFS(Sheet1!$C$3:$C$428,'BAO CAO'!$B32,Sheet1!$H$3:$H$428,"&lt;5")+COUNTIFS(Sheet1!$C$3:$C$428,'BAO CAO'!$B32,Sheet1!$I$3:$I$428,"&lt;5")+COUNTIFS(Sheet1!$C$3:$C$428,'BAO CAO'!$B32,Sheet1!$J$3:$J$428,"&lt;5")+COUNTIFS(Sheet1!$C$3:$C$428,'BAO CAO'!$B32,Sheet1!$K$3:$K$428,"&lt;5")+COUNTIFS(Sheet1!$C$3:$C$428,'BAO CAO'!$B32,Sheet1!$L$3:$L$428,"&lt;5")-C32</f>
        <v>23</v>
      </c>
      <c r="E32" s="29">
        <f>COUNTIFS(Sheet1!$C$3:$C$428,'BAO CAO'!$B32,Sheet1!$E$3:$E$428,"&lt;6,5")+COUNTIFS(Sheet1!$C$3:$C$428,'BAO CAO'!$B32,Sheet1!$F$3:$F$428,"&lt;6,5")+COUNTIFS(Sheet1!$C$3:$C$428,'BAO CAO'!$B32,Sheet1!$G$3:$G$428,"&lt;6,5")+COUNTIFS(Sheet1!$C$3:$C$428,'BAO CAO'!$B32,Sheet1!$H$3:$H$428,"&lt;6,5")+COUNTIFS(Sheet1!$C$3:$C$428,'BAO CAO'!$B32,Sheet1!$I$3:$I$428,"&lt;6,5")+COUNTIFS(Sheet1!$C$3:$C$428,'BAO CAO'!$B32,Sheet1!$J$3:$J$428,"&lt;6,5")+COUNTIFS(Sheet1!$C$3:$C$428,'BAO CAO'!$B32,Sheet1!$K$3:$K$428,"&lt;6,5")+COUNTIFS(Sheet1!$C$3:$C$428,'BAO CAO'!$B$25,Sheet1!$L$3:$L$428,"&lt;6,5")-D32</f>
        <v>41</v>
      </c>
      <c r="F32" s="29">
        <f>COUNTIFS(Sheet1!$C$3:$C$428,'BAO CAO'!$B32,Sheet1!$E$3:$E$428,"&lt;8")+COUNTIFS(Sheet1!$C$3:$C$428,'BAO CAO'!$B32,Sheet1!$F$3:$F$428,"&lt;8")+COUNTIFS(Sheet1!$C$3:$C$428,'BAO CAO'!$B32,Sheet1!$G$3:$G$428,"&lt;8")+COUNTIFS(Sheet1!$C$3:$C$428,'BAO CAO'!$B32,Sheet1!$H$3:$H$428,"&lt;8")+COUNTIFS(Sheet1!$C$3:$C$428,'BAO CAO'!$B32,Sheet1!$I$3:$I$428,"&lt;8")+COUNTIFS(Sheet1!$C$3:$C$428,'BAO CAO'!$B32,Sheet1!$J$3:$J$428,"&lt;8")+COUNTIFS(Sheet1!$C$3:$C$428,'BAO CAO'!$B32,Sheet1!$K$3:$K$428,"&lt;8")+COUNTIFS(Sheet1!$C$3:$C$428,'BAO CAO'!$B32,Sheet1!$L$3:$L$428,"&lt;8")-E32-D32</f>
        <v>35</v>
      </c>
      <c r="G32" s="29">
        <f>COUNTIFS(Sheet1!$C$3:$C$428,'BAO CAO'!$B32,Sheet1!$E$3:$E$428,"&gt;=8")+COUNTIFS(Sheet1!$C$3:$C$428,'BAO CAO'!$B32,Sheet1!$F$3:$F$428,"&gt;=8")+COUNTIFS(Sheet1!$C$3:$C$428,'BAO CAO'!$B32,Sheet1!$G$3:$G$428,"&gt;=8")+COUNTIFS(Sheet1!$C$3:$C$428,'BAO CAO'!$B32,Sheet1!$H$3:$H$428,"&gt;=8")+COUNTIFS(Sheet1!$C$3:$C$428,'BAO CAO'!$B32,Sheet1!$I$3:$I$428,"&gt;=8")+COUNTIFS(Sheet1!$C$3:$C$428,'BAO CAO'!$B32,Sheet1!$J$3:$J$428,"&gt;=8")+COUNTIFS(Sheet1!$C$3:$C$428,'BAO CAO'!$B32,Sheet1!$K$3:$K$428,"&gt;=8")+COUNTIFS(Sheet1!$C$3:$C$428,'BAO CAO'!$B32,Sheet1!$L$3:$L$428,"&gt;=8")</f>
        <v>32</v>
      </c>
      <c r="H32" s="19"/>
      <c r="K32" s="16"/>
      <c r="M32" s="17"/>
      <c r="P32" s="17"/>
    </row>
    <row r="33" spans="1:22">
      <c r="A33" s="27" t="s">
        <v>16</v>
      </c>
      <c r="B33" s="27" t="s">
        <v>915</v>
      </c>
      <c r="C33" s="29">
        <f>COUNTIFS(Sheet1!$C$3:$C$428,'BAO CAO'!B33,Sheet1!$E$3:$E$428,"&lt;3,5")+COUNTIFS(Sheet1!$C$3:$C$428,'BAO CAO'!B33,Sheet1!$F$3:$F$428,"&lt;3,5")+COUNTIFS(Sheet1!$C$3:$C$428,'BAO CAO'!B33,Sheet1!$G$3:$G$428,"&lt;3,5")+COUNTIFS(Sheet1!$C$3:$C$428,'BAO CAO'!B33,Sheet1!$H$3:$H$428,"&lt;3,5")+COUNTIFS(Sheet1!$C$3:$C$428,'BAO CAO'!B33,Sheet1!$I$3:$I$428,"&lt;3,5")+COUNTIFS(Sheet1!$C$3:$C$428,'BAO CAO'!B33,Sheet1!$J$3:$J$428,"&lt;3,5")+COUNTIFS(Sheet1!$C$3:$C$428,'BAO CAO'!B33,Sheet1!$K$3:$K$428,"&lt;3,5")+COUNTIFS(Sheet1!$C$3:$C$428,'BAO CAO'!B33,Sheet1!$L$3:$L$428,"&lt;3,5")</f>
        <v>9</v>
      </c>
      <c r="D33" s="29">
        <f>COUNTIFS(Sheet1!$C$3:$C$428,'BAO CAO'!$B33,Sheet1!$E$3:$E$428,"&lt;5")+COUNTIFS(Sheet1!$C$3:$C$428,'BAO CAO'!$B33,Sheet1!$F$3:$F$428,"&lt;5")+COUNTIFS(Sheet1!$C$3:$C$428,'BAO CAO'!$B33,Sheet1!$G$3:$G$428,"&lt;5")+COUNTIFS(Sheet1!$C$3:$C$428,'BAO CAO'!$B33,Sheet1!$H$3:$H$428,"&lt;5")+COUNTIFS(Sheet1!$C$3:$C$428,'BAO CAO'!$B33,Sheet1!$I$3:$I$428,"&lt;5")+COUNTIFS(Sheet1!$C$3:$C$428,'BAO CAO'!$B33,Sheet1!$J$3:$J$428,"&lt;5")+COUNTIFS(Sheet1!$C$3:$C$428,'BAO CAO'!$B33,Sheet1!$K$3:$K$428,"&lt;5")+COUNTIFS(Sheet1!$C$3:$C$428,'BAO CAO'!$B33,Sheet1!$L$3:$L$428,"&lt;5")-C33</f>
        <v>37</v>
      </c>
      <c r="E33" s="29">
        <f>COUNTIFS(Sheet1!$C$3:$C$428,'BAO CAO'!$B33,Sheet1!$E$3:$E$428,"&lt;6,5")+COUNTIFS(Sheet1!$C$3:$C$428,'BAO CAO'!$B33,Sheet1!$F$3:$F$428,"&lt;6,5")+COUNTIFS(Sheet1!$C$3:$C$428,'BAO CAO'!$B33,Sheet1!$G$3:$G$428,"&lt;6,5")+COUNTIFS(Sheet1!$C$3:$C$428,'BAO CAO'!$B33,Sheet1!$H$3:$H$428,"&lt;6,5")+COUNTIFS(Sheet1!$C$3:$C$428,'BAO CAO'!$B33,Sheet1!$I$3:$I$428,"&lt;6,5")+COUNTIFS(Sheet1!$C$3:$C$428,'BAO CAO'!$B33,Sheet1!$J$3:$J$428,"&lt;6,5")+COUNTIFS(Sheet1!$C$3:$C$428,'BAO CAO'!$B33,Sheet1!$K$3:$K$428,"&lt;6,5")+COUNTIFS(Sheet1!$C$3:$C$428,'BAO CAO'!$B$25,Sheet1!$L$3:$L$428,"&lt;6,5")-D33</f>
        <v>58</v>
      </c>
      <c r="F33" s="29">
        <f>COUNTIFS(Sheet1!$C$3:$C$428,'BAO CAO'!$B33,Sheet1!$E$3:$E$428,"&lt;8")+COUNTIFS(Sheet1!$C$3:$C$428,'BAO CAO'!$B33,Sheet1!$F$3:$F$428,"&lt;8")+COUNTIFS(Sheet1!$C$3:$C$428,'BAO CAO'!$B33,Sheet1!$G$3:$G$428,"&lt;8")+COUNTIFS(Sheet1!$C$3:$C$428,'BAO CAO'!$B33,Sheet1!$H$3:$H$428,"&lt;8")+COUNTIFS(Sheet1!$C$3:$C$428,'BAO CAO'!$B33,Sheet1!$I$3:$I$428,"&lt;8")+COUNTIFS(Sheet1!$C$3:$C$428,'BAO CAO'!$B33,Sheet1!$J$3:$J$428,"&lt;8")+COUNTIFS(Sheet1!$C$3:$C$428,'BAO CAO'!$B33,Sheet1!$K$3:$K$428,"&lt;8")+COUNTIFS(Sheet1!$C$3:$C$428,'BAO CAO'!$B33,Sheet1!$L$3:$L$428,"&lt;8")-E33-D33</f>
        <v>18</v>
      </c>
      <c r="G33" s="29">
        <f>COUNTIFS(Sheet1!$C$3:$C$428,'BAO CAO'!$B33,Sheet1!$E$3:$E$428,"&gt;=8")+COUNTIFS(Sheet1!$C$3:$C$428,'BAO CAO'!$B33,Sheet1!$F$3:$F$428,"&gt;=8")+COUNTIFS(Sheet1!$C$3:$C$428,'BAO CAO'!$B33,Sheet1!$G$3:$G$428,"&gt;=8")+COUNTIFS(Sheet1!$C$3:$C$428,'BAO CAO'!$B33,Sheet1!$H$3:$H$428,"&gt;=8")+COUNTIFS(Sheet1!$C$3:$C$428,'BAO CAO'!$B33,Sheet1!$I$3:$I$428,"&gt;=8")+COUNTIFS(Sheet1!$C$3:$C$428,'BAO CAO'!$B33,Sheet1!$J$3:$J$428,"&gt;=8")+COUNTIFS(Sheet1!$C$3:$C$428,'BAO CAO'!$B33,Sheet1!$K$3:$K$428,"&gt;=8")+COUNTIFS(Sheet1!$C$3:$C$428,'BAO CAO'!$B33,Sheet1!$L$3:$L$428,"&gt;=8")</f>
        <v>19</v>
      </c>
      <c r="H33" s="19"/>
      <c r="K33" s="16"/>
      <c r="M33" s="17"/>
      <c r="P33" s="17"/>
    </row>
    <row r="34" spans="1:22">
      <c r="A34" s="27" t="s">
        <v>916</v>
      </c>
      <c r="B34" s="27" t="s">
        <v>917</v>
      </c>
      <c r="C34" s="29">
        <f>COUNTIFS(Sheet1!$C$3:$C$428,'BAO CAO'!B34,Sheet1!$E$3:$E$428,"&lt;3,5")+COUNTIFS(Sheet1!$C$3:$C$428,'BAO CAO'!B34,Sheet1!$F$3:$F$428,"&lt;3,5")+COUNTIFS(Sheet1!$C$3:$C$428,'BAO CAO'!B34,Sheet1!$G$3:$G$428,"&lt;3,5")+COUNTIFS(Sheet1!$C$3:$C$428,'BAO CAO'!B34,Sheet1!$H$3:$H$428,"&lt;3,5")+COUNTIFS(Sheet1!$C$3:$C$428,'BAO CAO'!B34,Sheet1!$I$3:$I$428,"&lt;3,5")+COUNTIFS(Sheet1!$C$3:$C$428,'BAO CAO'!B34,Sheet1!$J$3:$J$428,"&lt;3,5")+COUNTIFS(Sheet1!$C$3:$C$428,'BAO CAO'!B34,Sheet1!$K$3:$K$428,"&lt;3,5")+COUNTIFS(Sheet1!$C$3:$C$428,'BAO CAO'!B34,Sheet1!$L$3:$L$428,"&lt;3,5")</f>
        <v>29</v>
      </c>
      <c r="D34" s="29">
        <f>COUNTIFS(Sheet1!$C$3:$C$428,'BAO CAO'!$B34,Sheet1!$E$3:$E$428,"&lt;5")+COUNTIFS(Sheet1!$C$3:$C$428,'BAO CAO'!$B34,Sheet1!$F$3:$F$428,"&lt;5")+COUNTIFS(Sheet1!$C$3:$C$428,'BAO CAO'!$B34,Sheet1!$G$3:$G$428,"&lt;5")+COUNTIFS(Sheet1!$C$3:$C$428,'BAO CAO'!$B34,Sheet1!$H$3:$H$428,"&lt;5")+COUNTIFS(Sheet1!$C$3:$C$428,'BAO CAO'!$B34,Sheet1!$I$3:$I$428,"&lt;5")+COUNTIFS(Sheet1!$C$3:$C$428,'BAO CAO'!$B34,Sheet1!$J$3:$J$428,"&lt;5")+COUNTIFS(Sheet1!$C$3:$C$428,'BAO CAO'!$B34,Sheet1!$K$3:$K$428,"&lt;5")+COUNTIFS(Sheet1!$C$3:$C$428,'BAO CAO'!$B34,Sheet1!$L$3:$L$428,"&lt;5")-C34</f>
        <v>52</v>
      </c>
      <c r="E34" s="29">
        <f>COUNTIFS(Sheet1!$C$3:$C$428,'BAO CAO'!$B34,Sheet1!$E$3:$E$428,"&lt;6,5")+COUNTIFS(Sheet1!$C$3:$C$428,'BAO CAO'!$B34,Sheet1!$F$3:$F$428,"&lt;6,5")+COUNTIFS(Sheet1!$C$3:$C$428,'BAO CAO'!$B34,Sheet1!$G$3:$G$428,"&lt;6,5")+COUNTIFS(Sheet1!$C$3:$C$428,'BAO CAO'!$B34,Sheet1!$H$3:$H$428,"&lt;6,5")+COUNTIFS(Sheet1!$C$3:$C$428,'BAO CAO'!$B34,Sheet1!$I$3:$I$428,"&lt;6,5")+COUNTIFS(Sheet1!$C$3:$C$428,'BAO CAO'!$B34,Sheet1!$J$3:$J$428,"&lt;6,5")+COUNTIFS(Sheet1!$C$3:$C$428,'BAO CAO'!$B34,Sheet1!$K$3:$K$428,"&lt;6,5")+COUNTIFS(Sheet1!$C$3:$C$428,'BAO CAO'!$B$25,Sheet1!$L$3:$L$428,"&lt;6,5")-D34</f>
        <v>59</v>
      </c>
      <c r="F34" s="29">
        <f>COUNTIFS(Sheet1!$C$3:$C$428,'BAO CAO'!$B34,Sheet1!$E$3:$E$428,"&lt;8")+COUNTIFS(Sheet1!$C$3:$C$428,'BAO CAO'!$B34,Sheet1!$F$3:$F$428,"&lt;8")+COUNTIFS(Sheet1!$C$3:$C$428,'BAO CAO'!$B34,Sheet1!$G$3:$G$428,"&lt;8")+COUNTIFS(Sheet1!$C$3:$C$428,'BAO CAO'!$B34,Sheet1!$H$3:$H$428,"&lt;8")+COUNTIFS(Sheet1!$C$3:$C$428,'BAO CAO'!$B34,Sheet1!$I$3:$I$428,"&lt;8")+COUNTIFS(Sheet1!$C$3:$C$428,'BAO CAO'!$B34,Sheet1!$J$3:$J$428,"&lt;8")+COUNTIFS(Sheet1!$C$3:$C$428,'BAO CAO'!$B34,Sheet1!$K$3:$K$428,"&lt;8")+COUNTIFS(Sheet1!$C$3:$C$428,'BAO CAO'!$B34,Sheet1!$L$3:$L$428,"&lt;8")-E34-D34</f>
        <v>9</v>
      </c>
      <c r="G34" s="29">
        <f>COUNTIFS(Sheet1!$C$3:$C$428,'BAO CAO'!$B34,Sheet1!$E$3:$E$428,"&gt;=8")+COUNTIFS(Sheet1!$C$3:$C$428,'BAO CAO'!$B34,Sheet1!$F$3:$F$428,"&gt;=8")+COUNTIFS(Sheet1!$C$3:$C$428,'BAO CAO'!$B34,Sheet1!$G$3:$G$428,"&gt;=8")+COUNTIFS(Sheet1!$C$3:$C$428,'BAO CAO'!$B34,Sheet1!$H$3:$H$428,"&gt;=8")+COUNTIFS(Sheet1!$C$3:$C$428,'BAO CAO'!$B34,Sheet1!$I$3:$I$428,"&gt;=8")+COUNTIFS(Sheet1!$C$3:$C$428,'BAO CAO'!$B34,Sheet1!$J$3:$J$428,"&gt;=8")+COUNTIFS(Sheet1!$C$3:$C$428,'BAO CAO'!$B34,Sheet1!$K$3:$K$428,"&gt;=8")+COUNTIFS(Sheet1!$C$3:$C$428,'BAO CAO'!$B34,Sheet1!$L$3:$L$428,"&gt;=8")</f>
        <v>3</v>
      </c>
      <c r="K34" s="16"/>
      <c r="M34" s="17"/>
      <c r="P34" s="17"/>
    </row>
    <row r="35" spans="1:22">
      <c r="A35" s="33" t="s">
        <v>869</v>
      </c>
      <c r="B35" s="33" t="s">
        <v>1</v>
      </c>
      <c r="C35" s="33" t="s">
        <v>918</v>
      </c>
      <c r="D35" s="33"/>
      <c r="E35" s="33"/>
      <c r="F35" s="33"/>
      <c r="G35" s="33"/>
      <c r="H35" s="34"/>
      <c r="I35" s="34"/>
      <c r="J35" s="34"/>
      <c r="K35" s="34"/>
      <c r="L35" s="34"/>
      <c r="M35" s="34"/>
      <c r="N35" s="34"/>
      <c r="O35" s="34"/>
      <c r="Q35" s="34"/>
    </row>
    <row r="36" spans="1:22" ht="63">
      <c r="A36" s="33"/>
      <c r="B36" s="33"/>
      <c r="C36" s="24" t="s">
        <v>900</v>
      </c>
      <c r="D36" s="24" t="s">
        <v>901</v>
      </c>
      <c r="E36" s="24" t="s">
        <v>902</v>
      </c>
      <c r="F36" s="24" t="s">
        <v>903</v>
      </c>
      <c r="G36" s="24" t="s">
        <v>880</v>
      </c>
      <c r="H36" s="34"/>
      <c r="I36" s="34"/>
      <c r="J36" s="34"/>
      <c r="K36" s="34"/>
      <c r="L36" s="34"/>
      <c r="M36" s="34"/>
      <c r="N36" s="34"/>
      <c r="O36" s="34"/>
      <c r="Q36" s="34"/>
    </row>
    <row r="37" spans="1:22">
      <c r="A37" s="27" t="s">
        <v>896</v>
      </c>
      <c r="B37" s="27" t="s">
        <v>904</v>
      </c>
      <c r="C37" s="29">
        <f>COUNTIFS('[1]BANG DIEM CHI TIET'!$R$4:$R$428,"&lt;3.5",'[1]BANG DIEM CHI TIET'!$D$4:$D$428,'BAO CAO'!B25)</f>
        <v>0</v>
      </c>
      <c r="D37" s="29">
        <f>COUNTIFS('[1]BANG DIEM CHI TIET'!$R$4:$R$428,"&lt;5",'[1]BANG DIEM CHI TIET'!$D$4:$D$428,'BAO CAO'!B25)-C37</f>
        <v>0</v>
      </c>
      <c r="E37" s="29">
        <f>COUNTIFS('[1]BANG DIEM CHI TIET'!$R$4:$R$428,"&lt;6.5",'[1]BANG DIEM CHI TIET'!$D$4:$D$428,'BAO CAO'!B25)-SUM(C37:D37)</f>
        <v>0</v>
      </c>
      <c r="F37" s="29">
        <f>COUNTIFS('[1]BANG DIEM CHI TIET'!$R$4:$R$428,"&lt;8",'[1]BANG DIEM CHI TIET'!$D$4:$D$428,'BAO CAO'!B25)-SUM(C37:E37)</f>
        <v>22</v>
      </c>
      <c r="G37" s="29">
        <f>COUNTIFS('[1]BANG DIEM CHI TIET'!$R$4:$R$428,"&gt;=8",'[1]BANG DIEM CHI TIET'!$D$4:$D$428,'BAO CAO'!B25)</f>
        <v>22</v>
      </c>
      <c r="H37" s="34"/>
      <c r="I37" s="34"/>
      <c r="J37" s="34"/>
      <c r="K37" s="34"/>
      <c r="L37" s="34"/>
      <c r="M37" s="34"/>
      <c r="N37" s="34"/>
      <c r="O37" s="34"/>
      <c r="Q37" s="34"/>
    </row>
    <row r="38" spans="1:22">
      <c r="A38" s="27" t="s">
        <v>897</v>
      </c>
      <c r="B38" s="27" t="s">
        <v>905</v>
      </c>
      <c r="C38" s="29">
        <f>COUNTIFS('[1]BANG DIEM CHI TIET'!$R$4:$R$428,"&lt;3.5",'[1]BANG DIEM CHI TIET'!$D$4:$D$428,'BAO CAO'!B26)</f>
        <v>0</v>
      </c>
      <c r="D38" s="29">
        <f>COUNTIFS('[1]BANG DIEM CHI TIET'!$R$4:$R$428,"&lt;5",'[1]BANG DIEM CHI TIET'!$D$4:$D$428,'BAO CAO'!B26)-C38</f>
        <v>0</v>
      </c>
      <c r="E38" s="29">
        <f>COUNTIFS('[1]BANG DIEM CHI TIET'!$R$4:$R$428,"&lt;6.5",'[1]BANG DIEM CHI TIET'!$D$4:$D$428,'BAO CAO'!B26)-SUM(C38:D38)</f>
        <v>0</v>
      </c>
      <c r="F38" s="29">
        <f>COUNTIFS('[1]BANG DIEM CHI TIET'!$R$4:$R$428,"&lt;8",'[1]BANG DIEM CHI TIET'!$D$4:$D$428,'BAO CAO'!B26)-SUM(C38:E38)</f>
        <v>42</v>
      </c>
      <c r="G38" s="29">
        <f>COUNTIFS('[1]BANG DIEM CHI TIET'!$R$4:$R$428,"&gt;=8",'[1]BANG DIEM CHI TIET'!$D$4:$D$428,'BAO CAO'!B26)</f>
        <v>3</v>
      </c>
      <c r="H38" s="34"/>
      <c r="I38" s="34"/>
      <c r="J38" s="34"/>
      <c r="K38" s="34"/>
      <c r="L38" s="34"/>
      <c r="M38" s="34"/>
      <c r="N38" s="34"/>
      <c r="O38" s="34"/>
      <c r="Q38" s="34"/>
    </row>
    <row r="39" spans="1:22">
      <c r="A39" s="27" t="s">
        <v>906</v>
      </c>
      <c r="B39" s="27" t="s">
        <v>907</v>
      </c>
      <c r="C39" s="29">
        <f>COUNTIFS('[1]BANG DIEM CHI TIET'!$R$4:$R$428,"&lt;3.5",'[1]BANG DIEM CHI TIET'!$D$4:$D$428,'BAO CAO'!B27)</f>
        <v>0</v>
      </c>
      <c r="D39" s="29">
        <f>COUNTIFS('[1]BANG DIEM CHI TIET'!$R$4:$R$428,"&lt;5",'[1]BANG DIEM CHI TIET'!$D$4:$D$428,'BAO CAO'!B27)-C39</f>
        <v>0</v>
      </c>
      <c r="E39" s="29">
        <f>COUNTIFS('[1]BANG DIEM CHI TIET'!$R$4:$R$428,"&lt;6.5",'[1]BANG DIEM CHI TIET'!$D$4:$D$428,'BAO CAO'!B27)-SUM(C39:D39)</f>
        <v>0</v>
      </c>
      <c r="F39" s="29">
        <f>COUNTIFS('[1]BANG DIEM CHI TIET'!$R$4:$R$428,"&lt;8",'[1]BANG DIEM CHI TIET'!$D$4:$D$428,'BAO CAO'!B27)-SUM(C39:E39)</f>
        <v>42</v>
      </c>
      <c r="G39" s="29">
        <f>COUNTIFS('[1]BANG DIEM CHI TIET'!$R$4:$R$428,"&gt;=8",'[1]BANG DIEM CHI TIET'!$D$4:$D$428,'BAO CAO'!B27)</f>
        <v>2</v>
      </c>
      <c r="H39" s="34"/>
      <c r="I39" s="34"/>
      <c r="J39" s="34"/>
      <c r="K39" s="34"/>
      <c r="L39" s="34"/>
      <c r="M39" s="34"/>
      <c r="N39" s="34"/>
      <c r="O39" s="34"/>
      <c r="Q39" s="34"/>
    </row>
    <row r="40" spans="1:22">
      <c r="A40" s="27" t="s">
        <v>908</v>
      </c>
      <c r="B40" s="27" t="s">
        <v>909</v>
      </c>
      <c r="C40" s="29">
        <f>COUNTIFS('[1]BANG DIEM CHI TIET'!$R$4:$R$428,"&lt;3.5",'[1]BANG DIEM CHI TIET'!$D$4:$D$428,'BAO CAO'!B28)</f>
        <v>0</v>
      </c>
      <c r="D40" s="29">
        <f>COUNTIFS('[1]BANG DIEM CHI TIET'!$R$4:$R$428,"&lt;5",'[1]BANG DIEM CHI TIET'!$D$4:$D$428,'BAO CAO'!B28)-C40</f>
        <v>0</v>
      </c>
      <c r="E40" s="29">
        <f>COUNTIFS('[1]BANG DIEM CHI TIET'!$R$4:$R$428,"&lt;6.5",'[1]BANG DIEM CHI TIET'!$D$4:$D$428,'BAO CAO'!B28)-SUM(C40:D40)</f>
        <v>0</v>
      </c>
      <c r="F40" s="29">
        <f>COUNTIFS('[1]BANG DIEM CHI TIET'!$R$4:$R$428,"&lt;8",'[1]BANG DIEM CHI TIET'!$D$4:$D$428,'BAO CAO'!B28)-SUM(C40:E40)</f>
        <v>41</v>
      </c>
      <c r="G40" s="29">
        <f>COUNTIFS('[1]BANG DIEM CHI TIET'!$R$4:$R$428,"&gt;=8",'[1]BANG DIEM CHI TIET'!$D$4:$D$428,'BAO CAO'!B28)</f>
        <v>3</v>
      </c>
      <c r="H40" s="34"/>
      <c r="I40" s="34"/>
      <c r="J40" s="34"/>
      <c r="K40" s="34"/>
      <c r="L40" s="34"/>
      <c r="M40" s="34"/>
      <c r="N40" s="34"/>
      <c r="O40" s="34"/>
      <c r="Q40" s="34"/>
    </row>
    <row r="41" spans="1:22">
      <c r="A41" s="27" t="s">
        <v>910</v>
      </c>
      <c r="B41" s="27" t="s">
        <v>911</v>
      </c>
      <c r="C41" s="29">
        <f>COUNTIFS('[1]BANG DIEM CHI TIET'!$R$4:$R$428,"&lt;3.5",'[1]BANG DIEM CHI TIET'!$D$4:$D$428,'BAO CAO'!B29)</f>
        <v>0</v>
      </c>
      <c r="D41" s="29">
        <f>COUNTIFS('[1]BANG DIEM CHI TIET'!$R$4:$R$428,"&lt;5",'[1]BANG DIEM CHI TIET'!$D$4:$D$428,'BAO CAO'!B29)-C41</f>
        <v>0</v>
      </c>
      <c r="E41" s="29">
        <f>COUNTIFS('[1]BANG DIEM CHI TIET'!$R$4:$R$428,"&lt;6.5",'[1]BANG DIEM CHI TIET'!$D$4:$D$428,'BAO CAO'!B29)-SUM(C41:D41)</f>
        <v>0</v>
      </c>
      <c r="F41" s="29">
        <f>COUNTIFS('[1]BANG DIEM CHI TIET'!$R$4:$R$428,"&lt;8",'[1]BANG DIEM CHI TIET'!$D$4:$D$428,'BAO CAO'!B29)-SUM(C41:E41)</f>
        <v>41</v>
      </c>
      <c r="G41" s="29">
        <f>COUNTIFS('[1]BANG DIEM CHI TIET'!$R$4:$R$428,"&gt;=8",'[1]BANG DIEM CHI TIET'!$D$4:$D$428,'BAO CAO'!B29)</f>
        <v>3</v>
      </c>
      <c r="H41" s="34"/>
      <c r="I41" s="34"/>
      <c r="J41" s="34"/>
      <c r="K41" s="34"/>
      <c r="L41" s="34"/>
      <c r="M41" s="34"/>
      <c r="N41" s="34"/>
      <c r="O41" s="34"/>
      <c r="Q41" s="34"/>
    </row>
    <row r="42" spans="1:22">
      <c r="A42" s="27" t="s">
        <v>40</v>
      </c>
      <c r="B42" s="27" t="s">
        <v>912</v>
      </c>
      <c r="C42" s="29">
        <f>COUNTIFS('[1]BANG DIEM CHI TIET'!$R$4:$R$428,"&lt;3.5",'[1]BANG DIEM CHI TIET'!$D$4:$D$428,'BAO CAO'!B30)</f>
        <v>0</v>
      </c>
      <c r="D42" s="29">
        <f>COUNTIFS('[1]BANG DIEM CHI TIET'!$R$4:$R$428,"&lt;5",'[1]BANG DIEM CHI TIET'!$D$4:$D$428,'BAO CAO'!B30)-C42</f>
        <v>0</v>
      </c>
      <c r="E42" s="29">
        <f>COUNTIFS('[1]BANG DIEM CHI TIET'!$R$4:$R$428,"&lt;6.5",'[1]BANG DIEM CHI TIET'!$D$4:$D$428,'BAO CAO'!B30)-SUM(C42:D42)</f>
        <v>0</v>
      </c>
      <c r="F42" s="29">
        <f>COUNTIFS('[1]BANG DIEM CHI TIET'!$R$4:$R$428,"&lt;8",'[1]BANG DIEM CHI TIET'!$D$4:$D$428,'BAO CAO'!B30)-SUM(C42:E42)</f>
        <v>32</v>
      </c>
      <c r="G42" s="29">
        <f>COUNTIFS('[1]BANG DIEM CHI TIET'!$R$4:$R$428,"&gt;=8",'[1]BANG DIEM CHI TIET'!$D$4:$D$428,'BAO CAO'!B30)</f>
        <v>3</v>
      </c>
      <c r="H42" s="34"/>
      <c r="I42" s="34"/>
      <c r="J42" s="34"/>
      <c r="K42" s="34"/>
      <c r="L42" s="34"/>
      <c r="M42" s="34"/>
      <c r="N42" s="34"/>
      <c r="O42" s="34"/>
      <c r="Q42" s="34"/>
    </row>
    <row r="43" spans="1:22">
      <c r="A43" s="27" t="s">
        <v>7</v>
      </c>
      <c r="B43" s="27" t="s">
        <v>913</v>
      </c>
      <c r="C43" s="29">
        <f>COUNTIFS('[1]BANG DIEM CHI TIET'!$R$4:$R$428,"&lt;3.5",'[1]BANG DIEM CHI TIET'!$D$4:$D$428,'BAO CAO'!B31)</f>
        <v>0</v>
      </c>
      <c r="D43" s="29">
        <f>COUNTIFS('[1]BANG DIEM CHI TIET'!$R$4:$R$428,"&lt;5",'[1]BANG DIEM CHI TIET'!$D$4:$D$428,'BAO CAO'!B31)-C43</f>
        <v>0</v>
      </c>
      <c r="E43" s="29">
        <f>COUNTIFS('[1]BANG DIEM CHI TIET'!$R$4:$R$428,"&lt;6.5",'[1]BANG DIEM CHI TIET'!$D$4:$D$428,'BAO CAO'!B31)-SUM(C43:D43)</f>
        <v>0</v>
      </c>
      <c r="F43" s="29">
        <f>COUNTIFS('[1]BANG DIEM CHI TIET'!$R$4:$R$428,"&lt;8",'[1]BANG DIEM CHI TIET'!$D$4:$D$428,'BAO CAO'!B31)-SUM(C43:E43)</f>
        <v>41</v>
      </c>
      <c r="G43" s="29">
        <f>COUNTIFS('[1]BANG DIEM CHI TIET'!$R$4:$R$428,"&gt;=8",'[1]BANG DIEM CHI TIET'!$D$4:$D$428,'BAO CAO'!B31)</f>
        <v>3</v>
      </c>
      <c r="H43" s="34"/>
      <c r="I43" s="34"/>
      <c r="J43" s="34"/>
      <c r="K43" s="34"/>
      <c r="L43" s="34"/>
      <c r="M43" s="34"/>
      <c r="N43" s="34"/>
      <c r="O43" s="34"/>
      <c r="Q43" s="34"/>
    </row>
    <row r="44" spans="1:22">
      <c r="A44" s="27" t="s">
        <v>19</v>
      </c>
      <c r="B44" s="27" t="s">
        <v>914</v>
      </c>
      <c r="C44" s="29">
        <f>COUNTIFS('[1]BANG DIEM CHI TIET'!$R$4:$R$428,"&lt;3.5",'[1]BANG DIEM CHI TIET'!$D$4:$D$428,'BAO CAO'!B32)</f>
        <v>0</v>
      </c>
      <c r="D44" s="29">
        <f>COUNTIFS('[1]BANG DIEM CHI TIET'!$R$4:$R$428,"&lt;5",'[1]BANG DIEM CHI TIET'!$D$4:$D$428,'BAO CAO'!B32)-C44</f>
        <v>0</v>
      </c>
      <c r="E44" s="29">
        <f>COUNTIFS('[1]BANG DIEM CHI TIET'!$R$4:$R$428,"&lt;6.5",'[1]BANG DIEM CHI TIET'!$D$4:$D$428,'BAO CAO'!B32)-SUM(C44:D44)</f>
        <v>0</v>
      </c>
      <c r="F44" s="29">
        <f>COUNTIFS('[1]BANG DIEM CHI TIET'!$R$4:$R$428,"&lt;8",'[1]BANG DIEM CHI TIET'!$D$4:$D$428,'BAO CAO'!B32)-SUM(C44:E44)</f>
        <v>36</v>
      </c>
      <c r="G44" s="29">
        <f>COUNTIFS('[1]BANG DIEM CHI TIET'!$R$4:$R$428,"&gt;=8",'[1]BANG DIEM CHI TIET'!$D$4:$D$428,'BAO CAO'!B32)</f>
        <v>8</v>
      </c>
      <c r="H44" s="34"/>
      <c r="I44" s="34"/>
      <c r="J44" s="34"/>
      <c r="K44" s="34"/>
      <c r="L44" s="34"/>
      <c r="M44" s="34"/>
      <c r="N44" s="34"/>
      <c r="O44" s="34"/>
      <c r="Q44" s="34"/>
    </row>
    <row r="45" spans="1:22">
      <c r="A45" s="27" t="s">
        <v>16</v>
      </c>
      <c r="B45" s="27" t="s">
        <v>915</v>
      </c>
      <c r="C45" s="29">
        <f>COUNTIFS('[1]BANG DIEM CHI TIET'!$R$4:$R$428,"&lt;3.5",'[1]BANG DIEM CHI TIET'!$D$4:$D$428,'BAO CAO'!B33)</f>
        <v>0</v>
      </c>
      <c r="D45" s="29">
        <f>COUNTIFS('[1]BANG DIEM CHI TIET'!$R$4:$R$428,"&lt;5",'[1]BANG DIEM CHI TIET'!$D$4:$D$428,'BAO CAO'!B33)-C45</f>
        <v>0</v>
      </c>
      <c r="E45" s="29">
        <f>COUNTIFS('[1]BANG DIEM CHI TIET'!$R$4:$R$428,"&lt;6.5",'[1]BANG DIEM CHI TIET'!$D$4:$D$428,'BAO CAO'!B33)-SUM(C45:D45)</f>
        <v>0</v>
      </c>
      <c r="F45" s="29">
        <f>COUNTIFS('[1]BANG DIEM CHI TIET'!$R$4:$R$428,"&lt;8",'[1]BANG DIEM CHI TIET'!$D$4:$D$428,'BAO CAO'!B33)-SUM(C45:E45)</f>
        <v>42</v>
      </c>
      <c r="G45" s="29">
        <f>COUNTIFS('[1]BANG DIEM CHI TIET'!$R$4:$R$428,"&gt;=8",'[1]BANG DIEM CHI TIET'!$D$4:$D$428,'BAO CAO'!B33)</f>
        <v>2</v>
      </c>
      <c r="H45" s="34"/>
      <c r="I45" s="34"/>
      <c r="J45" s="34"/>
      <c r="K45" s="34"/>
      <c r="L45" s="34"/>
      <c r="M45" s="34"/>
      <c r="N45" s="34"/>
      <c r="O45" s="34"/>
      <c r="Q45" s="34"/>
    </row>
    <row r="46" spans="1:22">
      <c r="A46" s="27" t="s">
        <v>916</v>
      </c>
      <c r="B46" s="27" t="s">
        <v>917</v>
      </c>
      <c r="C46" s="29">
        <f>COUNTIFS('[1]BANG DIEM CHI TIET'!$R$4:$R$428,"&lt;3.5",'[1]BANG DIEM CHI TIET'!$D$4:$D$428,'BAO CAO'!B34)</f>
        <v>0</v>
      </c>
      <c r="D46" s="29">
        <f>COUNTIFS('[1]BANG DIEM CHI TIET'!$R$4:$R$428,"&lt;5",'[1]BANG DIEM CHI TIET'!$D$4:$D$428,'BAO CAO'!B34)-C46</f>
        <v>0</v>
      </c>
      <c r="E46" s="29">
        <f>COUNTIFS('[1]BANG DIEM CHI TIET'!$R$4:$R$428,"&lt;6.5",'[1]BANG DIEM CHI TIET'!$D$4:$D$428,'BAO CAO'!B34)-SUM(C46:D46)</f>
        <v>0</v>
      </c>
      <c r="F46" s="29">
        <f>COUNTIFS('[1]BANG DIEM CHI TIET'!$R$4:$R$428,"&lt;8",'[1]BANG DIEM CHI TIET'!$D$4:$D$428,'BAO CAO'!B34)-SUM(C46:E46)</f>
        <v>40</v>
      </c>
      <c r="G46" s="29">
        <f>COUNTIFS('[1]BANG DIEM CHI TIET'!$R$4:$R$428,"&gt;=8",'[1]BANG DIEM CHI TIET'!$D$4:$D$428,'BAO CAO'!B34)</f>
        <v>1</v>
      </c>
      <c r="H46" s="34"/>
      <c r="I46" s="34"/>
      <c r="J46" s="34"/>
      <c r="K46" s="34"/>
      <c r="L46" s="34"/>
      <c r="M46" s="34"/>
      <c r="N46" s="34"/>
      <c r="O46" s="34"/>
      <c r="Q46" s="34"/>
    </row>
    <row r="47" spans="1:22">
      <c r="A47" s="33" t="s">
        <v>869</v>
      </c>
      <c r="B47" s="33" t="s">
        <v>1</v>
      </c>
      <c r="C47" s="33" t="s">
        <v>919</v>
      </c>
      <c r="D47" s="33"/>
      <c r="E47" s="33"/>
      <c r="F47" s="33"/>
      <c r="G47" s="33"/>
      <c r="H47" s="33" t="s">
        <v>920</v>
      </c>
      <c r="J47" s="33" t="s">
        <v>919</v>
      </c>
      <c r="K47" s="33"/>
      <c r="L47" s="33"/>
      <c r="M47" s="33"/>
      <c r="N47" s="33"/>
      <c r="O47" s="35" t="s">
        <v>920</v>
      </c>
      <c r="Q47" s="33" t="s">
        <v>919</v>
      </c>
      <c r="R47" s="33"/>
      <c r="S47" s="33"/>
      <c r="T47" s="33"/>
      <c r="U47" s="33"/>
      <c r="V47" s="35" t="s">
        <v>920</v>
      </c>
    </row>
    <row r="48" spans="1:22" ht="63">
      <c r="A48" s="33"/>
      <c r="B48" s="33"/>
      <c r="C48" s="24" t="s">
        <v>900</v>
      </c>
      <c r="D48" s="24" t="s">
        <v>901</v>
      </c>
      <c r="E48" s="24" t="s">
        <v>902</v>
      </c>
      <c r="F48" s="24" t="s">
        <v>903</v>
      </c>
      <c r="G48" s="24" t="s">
        <v>880</v>
      </c>
      <c r="H48" s="33"/>
      <c r="I48" s="36"/>
      <c r="J48" s="24" t="s">
        <v>900</v>
      </c>
      <c r="K48" s="24" t="s">
        <v>901</v>
      </c>
      <c r="L48" s="24" t="s">
        <v>902</v>
      </c>
      <c r="M48" s="24" t="s">
        <v>903</v>
      </c>
      <c r="N48" s="24" t="s">
        <v>880</v>
      </c>
      <c r="O48" s="37"/>
      <c r="Q48" s="24" t="s">
        <v>900</v>
      </c>
      <c r="R48" s="24" t="s">
        <v>901</v>
      </c>
      <c r="S48" s="24" t="s">
        <v>902</v>
      </c>
      <c r="T48" s="24" t="s">
        <v>903</v>
      </c>
      <c r="U48" s="24" t="s">
        <v>880</v>
      </c>
      <c r="V48" s="37"/>
    </row>
    <row r="49" spans="1:22">
      <c r="A49" s="27" t="s">
        <v>896</v>
      </c>
      <c r="B49" s="27" t="s">
        <v>904</v>
      </c>
      <c r="C49" s="29">
        <f>COUNTIFS(Sheet1!$C$3:$C$428,'BAO CAO'!B49,Sheet1!$E$3:$E$428,"&lt;3,5")</f>
        <v>0</v>
      </c>
      <c r="D49" s="29">
        <f>COUNTIFS(Sheet1!$C$3:$C$428,'BAO CAO'!B49,Sheet1!$E$3:$E$428,"&lt;5")-C49</f>
        <v>1</v>
      </c>
      <c r="E49" s="29">
        <f>COUNTIFS(Sheet1!$C$3:$C$428,'BAO CAO'!B49,Sheet1!$E$3:$E$428,"&lt;6,5")-SUM(C49:D49)</f>
        <v>0</v>
      </c>
      <c r="F49" s="29">
        <f>COUNTIFS(Sheet1!$C$3:$C$428,'BAO CAO'!B49,Sheet1!$E$3:$E$428,"&lt;8")-SUM(C49:E49)</f>
        <v>8</v>
      </c>
      <c r="G49" s="29">
        <f>COUNTIFS(Sheet1!$C$3:$C$428,'BAO CAO'!B49,Sheet1!$E$3:$E$428,"&gt;=8")</f>
        <v>33</v>
      </c>
      <c r="H49" s="38" t="s">
        <v>921</v>
      </c>
      <c r="J49" s="29">
        <f>SUMIF($H$49:$H$58,$O49,C$49:C$58)</f>
        <v>2</v>
      </c>
      <c r="K49" s="29">
        <f>SUMIF($H$49:$H$58,$O49,D$49:D$58)</f>
        <v>5</v>
      </c>
      <c r="L49" s="29">
        <f>SUMIF($H$49:$H$58,$O49,E$49:E$58)</f>
        <v>14</v>
      </c>
      <c r="M49" s="29">
        <f>SUMIF($H$49:$H$58,$O49,F$49:F$58)</f>
        <v>15</v>
      </c>
      <c r="N49" s="29">
        <f>SUMIF($H$49:$H$58,$O49,G$49:G$58)</f>
        <v>46</v>
      </c>
      <c r="O49" s="38" t="s">
        <v>921</v>
      </c>
      <c r="P49" s="16">
        <f>SUM(J49:N49)</f>
        <v>82</v>
      </c>
      <c r="Q49" s="39">
        <f>J49/$P49</f>
        <v>2.4390243902439025E-2</v>
      </c>
      <c r="R49" s="39">
        <f t="shared" ref="R49:U56" si="5">K49/$P49</f>
        <v>6.097560975609756E-2</v>
      </c>
      <c r="S49" s="39">
        <f t="shared" si="5"/>
        <v>0.17073170731707318</v>
      </c>
      <c r="T49" s="39">
        <f t="shared" si="5"/>
        <v>0.18292682926829268</v>
      </c>
      <c r="U49" s="39">
        <f t="shared" si="5"/>
        <v>0.56097560975609762</v>
      </c>
      <c r="V49" s="38" t="s">
        <v>921</v>
      </c>
    </row>
    <row r="50" spans="1:22">
      <c r="A50" s="27" t="s">
        <v>897</v>
      </c>
      <c r="B50" s="27" t="s">
        <v>905</v>
      </c>
      <c r="C50" s="29">
        <f>COUNTIFS(Sheet1!$C$3:$C$428,'BAO CAO'!B50,Sheet1!$E$3:$E$428,"&lt;3,5")</f>
        <v>0</v>
      </c>
      <c r="D50" s="29">
        <f>COUNTIFS(Sheet1!$C$3:$C$428,'BAO CAO'!B50,Sheet1!$E$3:$E$428,"&lt;5")-C50</f>
        <v>2</v>
      </c>
      <c r="E50" s="29">
        <f>COUNTIFS(Sheet1!$C$3:$C$428,'BAO CAO'!B50,Sheet1!$E$3:$E$428,"&lt;6,5")-SUM(C50:D50)</f>
        <v>3</v>
      </c>
      <c r="F50" s="29">
        <f>COUNTIFS(Sheet1!$C$3:$C$428,'BAO CAO'!B50,Sheet1!$E$3:$E$428,"&lt;8")-SUM(C50:E50)</f>
        <v>14</v>
      </c>
      <c r="G50" s="29">
        <f>COUNTIFS(Sheet1!$C$3:$C$428,'BAO CAO'!B50,Sheet1!$E$3:$E$428,"&gt;=8")</f>
        <v>26</v>
      </c>
      <c r="H50" s="38" t="s">
        <v>922</v>
      </c>
      <c r="J50" s="29">
        <f t="shared" ref="J50:J56" si="6">SUMIF($H$49:$H$58,$O50,C$49:C$58)</f>
        <v>3</v>
      </c>
      <c r="K50" s="29">
        <f>SUMIF($H$49:$H$58,$O50,D$49:D$58)</f>
        <v>17</v>
      </c>
      <c r="L50" s="29">
        <f>SUMIF($H$49:$H$58,$O50,E$49:E$58)</f>
        <v>19</v>
      </c>
      <c r="M50" s="29">
        <f>SUMIF($H$49:$H$58,$O50,F$49:F$58)</f>
        <v>18</v>
      </c>
      <c r="N50" s="29">
        <f>SUMIF($H$49:$H$58,$O50,G$49:G$58)</f>
        <v>32</v>
      </c>
      <c r="O50" s="38" t="s">
        <v>922</v>
      </c>
      <c r="P50" s="16">
        <f t="shared" ref="P50:P56" si="7">SUM(J50:N50)</f>
        <v>89</v>
      </c>
      <c r="Q50" s="39">
        <f t="shared" ref="Q50:Q56" si="8">J50/$P50</f>
        <v>3.3707865168539325E-2</v>
      </c>
      <c r="R50" s="39">
        <f t="shared" si="5"/>
        <v>0.19101123595505617</v>
      </c>
      <c r="S50" s="39">
        <f t="shared" si="5"/>
        <v>0.21348314606741572</v>
      </c>
      <c r="T50" s="39">
        <f t="shared" si="5"/>
        <v>0.20224719101123595</v>
      </c>
      <c r="U50" s="39">
        <f t="shared" si="5"/>
        <v>0.3595505617977528</v>
      </c>
      <c r="V50" s="38" t="s">
        <v>922</v>
      </c>
    </row>
    <row r="51" spans="1:22">
      <c r="A51" s="27" t="s">
        <v>906</v>
      </c>
      <c r="B51" s="27" t="s">
        <v>907</v>
      </c>
      <c r="C51" s="29">
        <f>COUNTIFS(Sheet1!$C$3:$C$428,'BAO CAO'!B51,Sheet1!$E$3:$E$428,"&lt;3,5")</f>
        <v>4</v>
      </c>
      <c r="D51" s="29">
        <f>COUNTIFS(Sheet1!$C$3:$C$428,'BAO CAO'!B51,Sheet1!$E$3:$E$428,"&lt;5")-C51</f>
        <v>3</v>
      </c>
      <c r="E51" s="29">
        <f>COUNTIFS(Sheet1!$C$3:$C$428,'BAO CAO'!B51,Sheet1!$E$3:$E$428,"&lt;6,5")-SUM(C51:D51)</f>
        <v>9</v>
      </c>
      <c r="F51" s="29">
        <f>COUNTIFS(Sheet1!$C$3:$C$428,'BAO CAO'!B51,Sheet1!$E$3:$E$428,"&lt;8")-SUM(C51:E51)</f>
        <v>17</v>
      </c>
      <c r="G51" s="29">
        <f>COUNTIFS(Sheet1!$C$3:$C$428,'BAO CAO'!B51,Sheet1!$E$3:$E$428,"&gt;=8")</f>
        <v>10</v>
      </c>
      <c r="H51" s="38" t="s">
        <v>923</v>
      </c>
      <c r="J51" s="29">
        <f t="shared" si="6"/>
        <v>4</v>
      </c>
      <c r="K51" s="29">
        <f>SUMIF($H$49:$H$58,$O51,D$49:D$58)</f>
        <v>3</v>
      </c>
      <c r="L51" s="29">
        <f>SUMIF($H$49:$H$58,$O51,E$49:E$58)</f>
        <v>9</v>
      </c>
      <c r="M51" s="29">
        <f>SUMIF($H$49:$H$58,$O51,F$49:F$58)</f>
        <v>17</v>
      </c>
      <c r="N51" s="29">
        <f>SUMIF($H$49:$H$58,$O51,G$49:G$58)</f>
        <v>10</v>
      </c>
      <c r="O51" s="38" t="s">
        <v>923</v>
      </c>
      <c r="P51" s="16">
        <f t="shared" si="7"/>
        <v>43</v>
      </c>
      <c r="Q51" s="39">
        <f t="shared" si="8"/>
        <v>9.3023255813953487E-2</v>
      </c>
      <c r="R51" s="39">
        <f t="shared" si="5"/>
        <v>6.9767441860465115E-2</v>
      </c>
      <c r="S51" s="39">
        <f t="shared" si="5"/>
        <v>0.20930232558139536</v>
      </c>
      <c r="T51" s="39">
        <f t="shared" si="5"/>
        <v>0.39534883720930231</v>
      </c>
      <c r="U51" s="39">
        <f t="shared" si="5"/>
        <v>0.23255813953488372</v>
      </c>
      <c r="V51" s="38" t="s">
        <v>923</v>
      </c>
    </row>
    <row r="52" spans="1:22">
      <c r="A52" s="27" t="s">
        <v>908</v>
      </c>
      <c r="B52" s="27" t="s">
        <v>909</v>
      </c>
      <c r="C52" s="29">
        <f>COUNTIFS(Sheet1!$C$3:$C$428,'BAO CAO'!B52,Sheet1!$E$3:$E$428,"&lt;3,5")</f>
        <v>4</v>
      </c>
      <c r="D52" s="29">
        <f>COUNTIFS(Sheet1!$C$3:$C$428,'BAO CAO'!B52,Sheet1!$E$3:$E$428,"&lt;5")-C52</f>
        <v>6</v>
      </c>
      <c r="E52" s="29">
        <f>COUNTIFS(Sheet1!$C$3:$C$428,'BAO CAO'!B52,Sheet1!$E$3:$E$428,"&lt;6,5")-SUM(C52:D52)</f>
        <v>17</v>
      </c>
      <c r="F52" s="29">
        <f>COUNTIFS(Sheet1!$C$3:$C$428,'BAO CAO'!B52,Sheet1!$E$3:$E$428,"&lt;8")-SUM(C52:E52)</f>
        <v>14</v>
      </c>
      <c r="G52" s="29">
        <f>COUNTIFS(Sheet1!$C$3:$C$428,'BAO CAO'!B52,Sheet1!$E$3:$E$428,"&gt;=8")</f>
        <v>3</v>
      </c>
      <c r="H52" s="38" t="s">
        <v>924</v>
      </c>
      <c r="J52" s="29">
        <f t="shared" si="6"/>
        <v>4</v>
      </c>
      <c r="K52" s="29">
        <f>SUMIF($H$49:$H$58,$O52,D$49:D$58)</f>
        <v>6</v>
      </c>
      <c r="L52" s="29">
        <f>SUMIF($H$49:$H$58,$O52,E$49:E$58)</f>
        <v>17</v>
      </c>
      <c r="M52" s="29">
        <f>SUMIF($H$49:$H$58,$O52,F$49:F$58)</f>
        <v>14</v>
      </c>
      <c r="N52" s="29">
        <f>SUMIF($H$49:$H$58,$O52,G$49:G$58)</f>
        <v>3</v>
      </c>
      <c r="O52" s="38" t="s">
        <v>924</v>
      </c>
      <c r="P52" s="16">
        <f t="shared" si="7"/>
        <v>44</v>
      </c>
      <c r="Q52" s="39">
        <f t="shared" si="8"/>
        <v>9.0909090909090912E-2</v>
      </c>
      <c r="R52" s="39">
        <f t="shared" si="5"/>
        <v>0.13636363636363635</v>
      </c>
      <c r="S52" s="39">
        <f t="shared" si="5"/>
        <v>0.38636363636363635</v>
      </c>
      <c r="T52" s="39">
        <f t="shared" si="5"/>
        <v>0.31818181818181818</v>
      </c>
      <c r="U52" s="39">
        <f t="shared" si="5"/>
        <v>6.8181818181818177E-2</v>
      </c>
      <c r="V52" s="38" t="s">
        <v>924</v>
      </c>
    </row>
    <row r="53" spans="1:22">
      <c r="A53" s="27" t="s">
        <v>910</v>
      </c>
      <c r="B53" s="27" t="s">
        <v>911</v>
      </c>
      <c r="C53" s="29">
        <f>COUNTIFS(Sheet1!$C$3:$C$428,'BAO CAO'!B53,Sheet1!$E$3:$E$428,"&lt;3,5")</f>
        <v>2</v>
      </c>
      <c r="D53" s="29">
        <f>COUNTIFS(Sheet1!$C$3:$C$428,'BAO CAO'!B53,Sheet1!$E$3:$E$428,"&lt;5")-C53</f>
        <v>4</v>
      </c>
      <c r="E53" s="29">
        <f>COUNTIFS(Sheet1!$C$3:$C$428,'BAO CAO'!B53,Sheet1!$E$3:$E$428,"&lt;6,5")-SUM(C53:D53)</f>
        <v>14</v>
      </c>
      <c r="F53" s="29">
        <f>COUNTIFS(Sheet1!$C$3:$C$428,'BAO CAO'!B53,Sheet1!$E$3:$E$428,"&lt;8")-SUM(C53:E53)</f>
        <v>7</v>
      </c>
      <c r="G53" s="29">
        <f>COUNTIFS(Sheet1!$C$3:$C$428,'BAO CAO'!B53,Sheet1!$E$3:$E$428,"&gt;=8")</f>
        <v>13</v>
      </c>
      <c r="H53" s="38" t="s">
        <v>921</v>
      </c>
      <c r="J53" s="29">
        <f t="shared" si="6"/>
        <v>7</v>
      </c>
      <c r="K53" s="29">
        <f>SUMIF($H$49:$H$58,$O53,D$49:D$58)</f>
        <v>11</v>
      </c>
      <c r="L53" s="29">
        <f>SUMIF($H$49:$H$58,$O53,E$49:E$58)</f>
        <v>7</v>
      </c>
      <c r="M53" s="29">
        <f>SUMIF($H$49:$H$58,$O53,F$49:F$58)</f>
        <v>6</v>
      </c>
      <c r="N53" s="29">
        <f>SUMIF($H$49:$H$58,$O53,G$49:G$58)</f>
        <v>4</v>
      </c>
      <c r="O53" s="38" t="s">
        <v>925</v>
      </c>
      <c r="P53" s="16">
        <f t="shared" si="7"/>
        <v>35</v>
      </c>
      <c r="Q53" s="39">
        <f t="shared" si="8"/>
        <v>0.2</v>
      </c>
      <c r="R53" s="39">
        <f t="shared" si="5"/>
        <v>0.31428571428571428</v>
      </c>
      <c r="S53" s="39">
        <f t="shared" si="5"/>
        <v>0.2</v>
      </c>
      <c r="T53" s="39">
        <f t="shared" si="5"/>
        <v>0.17142857142857143</v>
      </c>
      <c r="U53" s="39">
        <f t="shared" si="5"/>
        <v>0.11428571428571428</v>
      </c>
      <c r="V53" s="38" t="s">
        <v>925</v>
      </c>
    </row>
    <row r="54" spans="1:22">
      <c r="A54" s="27" t="s">
        <v>40</v>
      </c>
      <c r="B54" s="27" t="s">
        <v>912</v>
      </c>
      <c r="C54" s="29">
        <f>COUNTIFS(Sheet1!$C$3:$C$428,'BAO CAO'!B54,Sheet1!$E$3:$E$428,"&lt;3,5")</f>
        <v>7</v>
      </c>
      <c r="D54" s="29">
        <f>COUNTIFS(Sheet1!$C$3:$C$428,'BAO CAO'!B54,Sheet1!$E$3:$E$428,"&lt;5")-C54</f>
        <v>11</v>
      </c>
      <c r="E54" s="29">
        <f>COUNTIFS(Sheet1!$C$3:$C$428,'BAO CAO'!B54,Sheet1!$E$3:$E$428,"&lt;6,5")-SUM(C54:D54)</f>
        <v>7</v>
      </c>
      <c r="F54" s="29">
        <f>COUNTIFS(Sheet1!$C$3:$C$428,'BAO CAO'!B54,Sheet1!$E$3:$E$428,"&lt;8")-SUM(C54:E54)</f>
        <v>6</v>
      </c>
      <c r="G54" s="29">
        <f>COUNTIFS(Sheet1!$C$3:$C$428,'BAO CAO'!B54,Sheet1!$E$3:$E$428,"&gt;=8")</f>
        <v>4</v>
      </c>
      <c r="H54" s="38" t="s">
        <v>925</v>
      </c>
      <c r="J54" s="29">
        <f t="shared" si="6"/>
        <v>11</v>
      </c>
      <c r="K54" s="29">
        <f>SUMIF($H$49:$H$58,$O54,D$49:D$58)</f>
        <v>8</v>
      </c>
      <c r="L54" s="29">
        <f>SUMIF($H$49:$H$58,$O54,E$49:E$58)</f>
        <v>11</v>
      </c>
      <c r="M54" s="29">
        <f>SUMIF($H$49:$H$58,$O54,F$49:F$58)</f>
        <v>10</v>
      </c>
      <c r="N54" s="29">
        <f>SUMIF($H$49:$H$58,$O54,G$49:G$58)</f>
        <v>4</v>
      </c>
      <c r="O54" s="38" t="s">
        <v>926</v>
      </c>
      <c r="P54" s="16">
        <f t="shared" si="7"/>
        <v>44</v>
      </c>
      <c r="Q54" s="39">
        <f t="shared" si="8"/>
        <v>0.25</v>
      </c>
      <c r="R54" s="39">
        <f t="shared" si="5"/>
        <v>0.18181818181818182</v>
      </c>
      <c r="S54" s="39">
        <f t="shared" si="5"/>
        <v>0.25</v>
      </c>
      <c r="T54" s="39">
        <f t="shared" si="5"/>
        <v>0.22727272727272727</v>
      </c>
      <c r="U54" s="39">
        <f t="shared" si="5"/>
        <v>9.0909090909090912E-2</v>
      </c>
      <c r="V54" s="38" t="s">
        <v>926</v>
      </c>
    </row>
    <row r="55" spans="1:22">
      <c r="A55" s="27" t="s">
        <v>7</v>
      </c>
      <c r="B55" s="27" t="s">
        <v>913</v>
      </c>
      <c r="C55" s="29">
        <f>COUNTIFS(Sheet1!$C$3:$C$428,'BAO CAO'!B55,Sheet1!$E$3:$E$428,"&lt;3,5")</f>
        <v>11</v>
      </c>
      <c r="D55" s="29">
        <f>COUNTIFS(Sheet1!$C$3:$C$428,'BAO CAO'!B55,Sheet1!$E$3:$E$428,"&lt;5")-C55</f>
        <v>8</v>
      </c>
      <c r="E55" s="29">
        <f>COUNTIFS(Sheet1!$C$3:$C$428,'BAO CAO'!B55,Sheet1!$E$3:$E$428,"&lt;6,5")-SUM(C55:D55)</f>
        <v>11</v>
      </c>
      <c r="F55" s="29">
        <f>COUNTIFS(Sheet1!$C$3:$C$428,'BAO CAO'!B55,Sheet1!$E$3:$E$428,"&lt;8")-SUM(C55:E55)</f>
        <v>10</v>
      </c>
      <c r="G55" s="29">
        <f>COUNTIFS(Sheet1!$C$3:$C$428,'BAO CAO'!B55,Sheet1!$E$3:$E$428,"&gt;=8")</f>
        <v>4</v>
      </c>
      <c r="H55" s="38" t="s">
        <v>926</v>
      </c>
      <c r="J55" s="29">
        <f t="shared" si="6"/>
        <v>1</v>
      </c>
      <c r="K55" s="29">
        <f>SUMIF($H$49:$H$58,$O55,D$49:D$58)</f>
        <v>16</v>
      </c>
      <c r="L55" s="29">
        <f>SUMIF($H$49:$H$58,$O55,E$49:E$58)</f>
        <v>11</v>
      </c>
      <c r="M55" s="29">
        <f>SUMIF($H$49:$H$58,$O55,F$49:F$58)</f>
        <v>7</v>
      </c>
      <c r="N55" s="29">
        <f>SUMIF($H$49:$H$58,$O55,G$49:G$58)</f>
        <v>9</v>
      </c>
      <c r="O55" s="38" t="s">
        <v>927</v>
      </c>
      <c r="P55" s="16">
        <f t="shared" si="7"/>
        <v>44</v>
      </c>
      <c r="Q55" s="39">
        <f t="shared" si="8"/>
        <v>2.2727272727272728E-2</v>
      </c>
      <c r="R55" s="39">
        <f t="shared" si="5"/>
        <v>0.36363636363636365</v>
      </c>
      <c r="S55" s="39">
        <f t="shared" si="5"/>
        <v>0.25</v>
      </c>
      <c r="T55" s="39">
        <f t="shared" si="5"/>
        <v>0.15909090909090909</v>
      </c>
      <c r="U55" s="39">
        <f t="shared" si="5"/>
        <v>0.20454545454545456</v>
      </c>
      <c r="V55" s="38" t="s">
        <v>927</v>
      </c>
    </row>
    <row r="56" spans="1:22">
      <c r="A56" s="27" t="s">
        <v>19</v>
      </c>
      <c r="B56" s="27" t="s">
        <v>914</v>
      </c>
      <c r="C56" s="29">
        <f>COUNTIFS(Sheet1!$C$3:$C$428,'BAO CAO'!B56,Sheet1!$E$3:$E$428,"&lt;3,5")</f>
        <v>1</v>
      </c>
      <c r="D56" s="29">
        <f>COUNTIFS(Sheet1!$C$3:$C$428,'BAO CAO'!B56,Sheet1!$E$3:$E$428,"&lt;5")-C56</f>
        <v>16</v>
      </c>
      <c r="E56" s="29">
        <f>COUNTIFS(Sheet1!$C$3:$C$428,'BAO CAO'!B56,Sheet1!$E$3:$E$428,"&lt;6,5")-SUM(C56:D56)</f>
        <v>11</v>
      </c>
      <c r="F56" s="29">
        <f>COUNTIFS(Sheet1!$C$3:$C$428,'BAO CAO'!B56,Sheet1!$E$3:$E$428,"&lt;8")-SUM(C56:E56)</f>
        <v>7</v>
      </c>
      <c r="G56" s="29">
        <f>COUNTIFS(Sheet1!$C$3:$C$428,'BAO CAO'!B56,Sheet1!$E$3:$E$428,"&gt;=8")</f>
        <v>9</v>
      </c>
      <c r="H56" s="38" t="s">
        <v>927</v>
      </c>
      <c r="J56" s="29">
        <f t="shared" si="6"/>
        <v>20</v>
      </c>
      <c r="K56" s="29">
        <f>SUMIF($H$49:$H$58,$O56,D$49:D$58)</f>
        <v>14</v>
      </c>
      <c r="L56" s="29">
        <f>SUMIF($H$49:$H$58,$O56,E$49:E$58)</f>
        <v>4</v>
      </c>
      <c r="M56" s="29">
        <f>SUMIF($H$49:$H$58,$O56,F$49:F$58)</f>
        <v>2</v>
      </c>
      <c r="N56" s="29">
        <f>SUMIF($H$49:$H$58,$O56,G$49:G$58)</f>
        <v>1</v>
      </c>
      <c r="O56" s="38" t="s">
        <v>928</v>
      </c>
      <c r="P56" s="16">
        <f t="shared" si="7"/>
        <v>41</v>
      </c>
      <c r="Q56" s="39">
        <f t="shared" si="8"/>
        <v>0.48780487804878048</v>
      </c>
      <c r="R56" s="39">
        <f t="shared" si="5"/>
        <v>0.34146341463414637</v>
      </c>
      <c r="S56" s="39">
        <f t="shared" si="5"/>
        <v>9.7560975609756101E-2</v>
      </c>
      <c r="T56" s="39">
        <f t="shared" si="5"/>
        <v>4.878048780487805E-2</v>
      </c>
      <c r="U56" s="39">
        <f t="shared" si="5"/>
        <v>2.4390243902439025E-2</v>
      </c>
      <c r="V56" s="38" t="s">
        <v>928</v>
      </c>
    </row>
    <row r="57" spans="1:22">
      <c r="A57" s="27" t="s">
        <v>16</v>
      </c>
      <c r="B57" s="27" t="s">
        <v>915</v>
      </c>
      <c r="C57" s="29">
        <f>COUNTIFS(Sheet1!$C$3:$C$428,'BAO CAO'!B57,Sheet1!$E$3:$E$428,"&lt;3,5")</f>
        <v>3</v>
      </c>
      <c r="D57" s="29">
        <f>COUNTIFS(Sheet1!$C$3:$C$428,'BAO CAO'!B57,Sheet1!$E$3:$E$428,"&lt;5")-C57</f>
        <v>15</v>
      </c>
      <c r="E57" s="29">
        <f>COUNTIFS(Sheet1!$C$3:$C$428,'BAO CAO'!B57,Sheet1!$E$3:$E$428,"&lt;6,5")-SUM(C57:D57)</f>
        <v>16</v>
      </c>
      <c r="F57" s="29">
        <f>COUNTIFS(Sheet1!$C$3:$C$428,'BAO CAO'!B57,Sheet1!$E$3:$E$428,"&lt;8")-SUM(C57:E57)</f>
        <v>4</v>
      </c>
      <c r="G57" s="29">
        <f>COUNTIFS(Sheet1!$C$3:$C$428,'BAO CAO'!B57,Sheet1!$E$3:$E$428,"&gt;=8")</f>
        <v>6</v>
      </c>
      <c r="H57" s="38" t="s">
        <v>922</v>
      </c>
      <c r="M57" s="17"/>
    </row>
    <row r="58" spans="1:22">
      <c r="A58" s="27" t="s">
        <v>916</v>
      </c>
      <c r="B58" s="27" t="s">
        <v>917</v>
      </c>
      <c r="C58" s="29">
        <f>COUNTIFS(Sheet1!$C$3:$C$428,'BAO CAO'!B58,Sheet1!$E$3:$E$428,"&lt;3,5")</f>
        <v>20</v>
      </c>
      <c r="D58" s="29">
        <f>COUNTIFS(Sheet1!$C$3:$C$428,'BAO CAO'!B58,Sheet1!$E$3:$E$428,"&lt;5")-C58</f>
        <v>14</v>
      </c>
      <c r="E58" s="29">
        <f>COUNTIFS(Sheet1!$C$3:$C$428,'BAO CAO'!B58,Sheet1!$E$3:$E$428,"&lt;6,5")-SUM(C58:D58)</f>
        <v>4</v>
      </c>
      <c r="F58" s="29">
        <f>COUNTIFS(Sheet1!$C$3:$C$428,'BAO CAO'!B58,Sheet1!$E$3:$E$428,"&lt;8")-SUM(C58:E58)</f>
        <v>2</v>
      </c>
      <c r="G58" s="29">
        <f>COUNTIFS(Sheet1!$C$3:$C$428,'BAO CAO'!B58,Sheet1!$E$3:$E$428,"&gt;=8")</f>
        <v>1</v>
      </c>
      <c r="H58" s="38" t="s">
        <v>928</v>
      </c>
      <c r="M58" s="17"/>
    </row>
    <row r="59" spans="1:22">
      <c r="A59" s="33" t="s">
        <v>869</v>
      </c>
      <c r="B59" s="33" t="s">
        <v>1</v>
      </c>
      <c r="C59" s="40" t="s">
        <v>929</v>
      </c>
      <c r="D59" s="41"/>
      <c r="E59" s="41"/>
      <c r="F59" s="41"/>
      <c r="G59" s="42"/>
      <c r="H59" s="35" t="s">
        <v>930</v>
      </c>
      <c r="J59" s="40" t="s">
        <v>929</v>
      </c>
      <c r="K59" s="41"/>
      <c r="L59" s="41"/>
      <c r="M59" s="41"/>
      <c r="N59" s="42"/>
      <c r="O59" s="35" t="s">
        <v>930</v>
      </c>
      <c r="Q59" s="40" t="s">
        <v>929</v>
      </c>
      <c r="R59" s="41"/>
      <c r="S59" s="41"/>
      <c r="T59" s="41"/>
      <c r="U59" s="42"/>
      <c r="V59" s="35" t="s">
        <v>930</v>
      </c>
    </row>
    <row r="60" spans="1:22" ht="63">
      <c r="A60" s="33"/>
      <c r="B60" s="33"/>
      <c r="C60" s="24" t="s">
        <v>900</v>
      </c>
      <c r="D60" s="24" t="s">
        <v>901</v>
      </c>
      <c r="E60" s="24" t="s">
        <v>902</v>
      </c>
      <c r="F60" s="24" t="s">
        <v>903</v>
      </c>
      <c r="G60" s="24" t="s">
        <v>880</v>
      </c>
      <c r="H60" s="37"/>
      <c r="J60" s="24" t="s">
        <v>900</v>
      </c>
      <c r="K60" s="24" t="s">
        <v>901</v>
      </c>
      <c r="L60" s="24" t="s">
        <v>902</v>
      </c>
      <c r="M60" s="24" t="s">
        <v>903</v>
      </c>
      <c r="N60" s="24" t="s">
        <v>880</v>
      </c>
      <c r="O60" s="37"/>
      <c r="Q60" s="24" t="s">
        <v>900</v>
      </c>
      <c r="R60" s="24" t="s">
        <v>901</v>
      </c>
      <c r="S60" s="24" t="s">
        <v>902</v>
      </c>
      <c r="T60" s="24" t="s">
        <v>903</v>
      </c>
      <c r="U60" s="24" t="s">
        <v>880</v>
      </c>
      <c r="V60" s="37"/>
    </row>
    <row r="61" spans="1:22">
      <c r="A61" s="27" t="s">
        <v>896</v>
      </c>
      <c r="B61" s="27" t="s">
        <v>904</v>
      </c>
      <c r="C61" s="29"/>
      <c r="D61" s="29"/>
      <c r="E61" s="29"/>
      <c r="F61" s="29"/>
      <c r="G61" s="29"/>
      <c r="H61" s="38" t="s">
        <v>931</v>
      </c>
      <c r="J61" s="29">
        <f>SUMIF($H$61:$H$70,$O61,C$61:C$70)</f>
        <v>0</v>
      </c>
      <c r="K61" s="29">
        <f t="shared" ref="K61:N65" si="9">SUMIF($H$61:$H$70,$O61,D$61:D$70)</f>
        <v>0</v>
      </c>
      <c r="L61" s="29">
        <f t="shared" si="9"/>
        <v>0</v>
      </c>
      <c r="M61" s="29">
        <f t="shared" si="9"/>
        <v>0</v>
      </c>
      <c r="N61" s="29">
        <f t="shared" si="9"/>
        <v>0</v>
      </c>
      <c r="O61" s="38" t="s">
        <v>931</v>
      </c>
      <c r="P61" s="16">
        <f>SUM(J61:N61)</f>
        <v>0</v>
      </c>
      <c r="Q61" s="39" t="e">
        <f>J61/$P61</f>
        <v>#DIV/0!</v>
      </c>
      <c r="R61" s="39" t="e">
        <f t="shared" ref="R61:U65" si="10">K61/$P61</f>
        <v>#DIV/0!</v>
      </c>
      <c r="S61" s="39" t="e">
        <f t="shared" si="10"/>
        <v>#DIV/0!</v>
      </c>
      <c r="T61" s="39" t="e">
        <f t="shared" si="10"/>
        <v>#DIV/0!</v>
      </c>
      <c r="U61" s="39" t="e">
        <f t="shared" si="10"/>
        <v>#DIV/0!</v>
      </c>
      <c r="V61" s="38" t="s">
        <v>931</v>
      </c>
    </row>
    <row r="62" spans="1:22">
      <c r="A62" s="27" t="s">
        <v>897</v>
      </c>
      <c r="B62" s="27" t="s">
        <v>905</v>
      </c>
      <c r="C62" s="29"/>
      <c r="D62" s="29"/>
      <c r="E62" s="29"/>
      <c r="F62" s="29"/>
      <c r="G62" s="29"/>
      <c r="H62" s="38" t="s">
        <v>932</v>
      </c>
      <c r="J62" s="29">
        <f t="shared" ref="J62:J65" si="11">SUMIF($H$61:$H$70,$O62,C$61:C$70)</f>
        <v>0</v>
      </c>
      <c r="K62" s="29">
        <f t="shared" si="9"/>
        <v>0</v>
      </c>
      <c r="L62" s="29">
        <f t="shared" si="9"/>
        <v>0</v>
      </c>
      <c r="M62" s="29">
        <f t="shared" si="9"/>
        <v>0</v>
      </c>
      <c r="N62" s="29">
        <f t="shared" si="9"/>
        <v>0</v>
      </c>
      <c r="O62" s="38" t="s">
        <v>932</v>
      </c>
      <c r="P62" s="16">
        <f t="shared" ref="P62:P65" si="12">SUM(J62:N62)</f>
        <v>0</v>
      </c>
      <c r="Q62" s="39" t="e">
        <f t="shared" ref="Q62:Q65" si="13">J62/$P62</f>
        <v>#DIV/0!</v>
      </c>
      <c r="R62" s="39" t="e">
        <f t="shared" si="10"/>
        <v>#DIV/0!</v>
      </c>
      <c r="S62" s="39" t="e">
        <f t="shared" si="10"/>
        <v>#DIV/0!</v>
      </c>
      <c r="T62" s="39" t="e">
        <f t="shared" si="10"/>
        <v>#DIV/0!</v>
      </c>
      <c r="U62" s="39" t="e">
        <f t="shared" si="10"/>
        <v>#DIV/0!</v>
      </c>
      <c r="V62" s="38" t="s">
        <v>932</v>
      </c>
    </row>
    <row r="63" spans="1:22">
      <c r="A63" s="27" t="s">
        <v>906</v>
      </c>
      <c r="B63" s="27" t="s">
        <v>907</v>
      </c>
      <c r="C63" s="29"/>
      <c r="D63" s="29"/>
      <c r="E63" s="29"/>
      <c r="F63" s="29"/>
      <c r="G63" s="29"/>
      <c r="H63" s="38" t="s">
        <v>931</v>
      </c>
      <c r="J63" s="29">
        <f t="shared" si="11"/>
        <v>0</v>
      </c>
      <c r="K63" s="29">
        <f t="shared" si="9"/>
        <v>0</v>
      </c>
      <c r="L63" s="29">
        <f t="shared" si="9"/>
        <v>0</v>
      </c>
      <c r="M63" s="29">
        <f t="shared" si="9"/>
        <v>0</v>
      </c>
      <c r="N63" s="29">
        <f t="shared" si="9"/>
        <v>0</v>
      </c>
      <c r="O63" s="38" t="s">
        <v>933</v>
      </c>
      <c r="P63" s="16">
        <f t="shared" si="12"/>
        <v>0</v>
      </c>
      <c r="Q63" s="39" t="e">
        <f t="shared" si="13"/>
        <v>#DIV/0!</v>
      </c>
      <c r="R63" s="39" t="e">
        <f t="shared" si="10"/>
        <v>#DIV/0!</v>
      </c>
      <c r="S63" s="39" t="e">
        <f t="shared" si="10"/>
        <v>#DIV/0!</v>
      </c>
      <c r="T63" s="39" t="e">
        <f t="shared" si="10"/>
        <v>#DIV/0!</v>
      </c>
      <c r="U63" s="39" t="e">
        <f t="shared" si="10"/>
        <v>#DIV/0!</v>
      </c>
      <c r="V63" s="38" t="s">
        <v>933</v>
      </c>
    </row>
    <row r="64" spans="1:22">
      <c r="A64" s="27" t="s">
        <v>908</v>
      </c>
      <c r="B64" s="27" t="s">
        <v>909</v>
      </c>
      <c r="C64" s="29"/>
      <c r="D64" s="29"/>
      <c r="E64" s="29"/>
      <c r="F64" s="29"/>
      <c r="G64" s="29"/>
      <c r="H64" s="38" t="s">
        <v>933</v>
      </c>
      <c r="J64" s="29">
        <f t="shared" si="11"/>
        <v>0</v>
      </c>
      <c r="K64" s="29">
        <f t="shared" si="9"/>
        <v>0</v>
      </c>
      <c r="L64" s="29">
        <f t="shared" si="9"/>
        <v>0</v>
      </c>
      <c r="M64" s="29">
        <f t="shared" si="9"/>
        <v>0</v>
      </c>
      <c r="N64" s="29">
        <f t="shared" si="9"/>
        <v>0</v>
      </c>
      <c r="O64" s="38" t="s">
        <v>934</v>
      </c>
      <c r="P64" s="16">
        <f t="shared" si="12"/>
        <v>0</v>
      </c>
      <c r="Q64" s="39" t="e">
        <f t="shared" si="13"/>
        <v>#DIV/0!</v>
      </c>
      <c r="R64" s="39" t="e">
        <f t="shared" si="10"/>
        <v>#DIV/0!</v>
      </c>
      <c r="S64" s="39" t="e">
        <f t="shared" si="10"/>
        <v>#DIV/0!</v>
      </c>
      <c r="T64" s="39" t="e">
        <f t="shared" si="10"/>
        <v>#DIV/0!</v>
      </c>
      <c r="U64" s="39" t="e">
        <f t="shared" si="10"/>
        <v>#DIV/0!</v>
      </c>
      <c r="V64" s="38" t="s">
        <v>934</v>
      </c>
    </row>
    <row r="65" spans="1:22">
      <c r="A65" s="27" t="s">
        <v>910</v>
      </c>
      <c r="B65" s="27" t="s">
        <v>911</v>
      </c>
      <c r="C65" s="29"/>
      <c r="D65" s="29"/>
      <c r="E65" s="29"/>
      <c r="F65" s="29"/>
      <c r="G65" s="29"/>
      <c r="H65" s="38" t="s">
        <v>934</v>
      </c>
      <c r="J65" s="29">
        <f t="shared" si="11"/>
        <v>0</v>
      </c>
      <c r="K65" s="29">
        <f t="shared" si="9"/>
        <v>0</v>
      </c>
      <c r="L65" s="29">
        <f t="shared" si="9"/>
        <v>0</v>
      </c>
      <c r="M65" s="29">
        <f t="shared" si="9"/>
        <v>0</v>
      </c>
      <c r="N65" s="29">
        <f t="shared" si="9"/>
        <v>0</v>
      </c>
      <c r="O65" s="38" t="s">
        <v>935</v>
      </c>
      <c r="P65" s="16">
        <f t="shared" si="12"/>
        <v>0</v>
      </c>
      <c r="Q65" s="39" t="e">
        <f t="shared" si="13"/>
        <v>#DIV/0!</v>
      </c>
      <c r="R65" s="39" t="e">
        <f t="shared" si="10"/>
        <v>#DIV/0!</v>
      </c>
      <c r="S65" s="39" t="e">
        <f t="shared" si="10"/>
        <v>#DIV/0!</v>
      </c>
      <c r="T65" s="39" t="e">
        <f t="shared" si="10"/>
        <v>#DIV/0!</v>
      </c>
      <c r="U65" s="39" t="e">
        <f t="shared" si="10"/>
        <v>#DIV/0!</v>
      </c>
      <c r="V65" s="38" t="s">
        <v>935</v>
      </c>
    </row>
    <row r="66" spans="1:22">
      <c r="A66" s="27" t="s">
        <v>40</v>
      </c>
      <c r="B66" s="27" t="s">
        <v>912</v>
      </c>
      <c r="C66" s="29"/>
      <c r="D66" s="29"/>
      <c r="E66" s="29"/>
      <c r="F66" s="29"/>
      <c r="G66" s="29"/>
      <c r="H66" s="38" t="s">
        <v>935</v>
      </c>
      <c r="M66" s="17"/>
      <c r="O66" s="34"/>
      <c r="Q66" s="34"/>
      <c r="R66" s="34"/>
      <c r="S66" s="34"/>
    </row>
    <row r="67" spans="1:22">
      <c r="A67" s="27" t="s">
        <v>7</v>
      </c>
      <c r="B67" s="27" t="s">
        <v>913</v>
      </c>
      <c r="C67" s="29"/>
      <c r="D67" s="29"/>
      <c r="E67" s="29"/>
      <c r="F67" s="29"/>
      <c r="G67" s="29"/>
      <c r="H67" s="38" t="s">
        <v>935</v>
      </c>
      <c r="M67" s="17"/>
      <c r="O67" s="34"/>
      <c r="Q67" s="34"/>
      <c r="R67" s="34"/>
      <c r="S67" s="34"/>
    </row>
    <row r="68" spans="1:22">
      <c r="A68" s="27" t="s">
        <v>19</v>
      </c>
      <c r="B68" s="27" t="s">
        <v>914</v>
      </c>
      <c r="C68" s="29"/>
      <c r="D68" s="29"/>
      <c r="E68" s="29"/>
      <c r="F68" s="29"/>
      <c r="G68" s="29"/>
      <c r="H68" s="38" t="s">
        <v>934</v>
      </c>
      <c r="M68" s="17"/>
      <c r="O68" s="34"/>
      <c r="Q68" s="34"/>
      <c r="R68" s="34"/>
      <c r="S68" s="34"/>
    </row>
    <row r="69" spans="1:22">
      <c r="A69" s="27" t="s">
        <v>16</v>
      </c>
      <c r="B69" s="27" t="s">
        <v>915</v>
      </c>
      <c r="C69" s="29"/>
      <c r="D69" s="29"/>
      <c r="E69" s="29"/>
      <c r="F69" s="29"/>
      <c r="G69" s="29"/>
      <c r="H69" s="38" t="s">
        <v>933</v>
      </c>
      <c r="M69" s="17"/>
      <c r="O69" s="34"/>
      <c r="Q69" s="34"/>
      <c r="R69" s="34"/>
      <c r="S69" s="34"/>
    </row>
    <row r="70" spans="1:22">
      <c r="A70" s="27" t="s">
        <v>916</v>
      </c>
      <c r="B70" s="27" t="s">
        <v>917</v>
      </c>
      <c r="C70" s="29"/>
      <c r="D70" s="29"/>
      <c r="E70" s="29"/>
      <c r="F70" s="29"/>
      <c r="G70" s="29"/>
      <c r="H70" s="38" t="s">
        <v>932</v>
      </c>
      <c r="M70" s="17"/>
      <c r="O70" s="34"/>
      <c r="Q70" s="34"/>
      <c r="R70" s="34"/>
      <c r="S70" s="34"/>
    </row>
    <row r="71" spans="1:22">
      <c r="A71" s="33" t="s">
        <v>869</v>
      </c>
      <c r="B71" s="33" t="s">
        <v>1</v>
      </c>
      <c r="C71" s="40" t="s">
        <v>936</v>
      </c>
      <c r="D71" s="41"/>
      <c r="E71" s="41"/>
      <c r="F71" s="41"/>
      <c r="G71" s="42"/>
      <c r="H71" s="35" t="s">
        <v>937</v>
      </c>
      <c r="I71" s="34"/>
      <c r="J71" s="40" t="s">
        <v>936</v>
      </c>
      <c r="K71" s="41"/>
      <c r="L71" s="41"/>
      <c r="M71" s="41"/>
      <c r="N71" s="42"/>
      <c r="O71" s="35" t="s">
        <v>937</v>
      </c>
      <c r="Q71" s="40" t="s">
        <v>936</v>
      </c>
      <c r="R71" s="41"/>
      <c r="S71" s="41"/>
      <c r="T71" s="41"/>
      <c r="U71" s="42"/>
      <c r="V71" s="35" t="s">
        <v>937</v>
      </c>
    </row>
    <row r="72" spans="1:22" ht="63">
      <c r="A72" s="33"/>
      <c r="B72" s="33"/>
      <c r="C72" s="24" t="s">
        <v>900</v>
      </c>
      <c r="D72" s="24" t="s">
        <v>901</v>
      </c>
      <c r="E72" s="24" t="s">
        <v>902</v>
      </c>
      <c r="F72" s="24" t="s">
        <v>903</v>
      </c>
      <c r="G72" s="24" t="s">
        <v>880</v>
      </c>
      <c r="H72" s="37"/>
      <c r="I72" s="34"/>
      <c r="J72" s="24" t="s">
        <v>900</v>
      </c>
      <c r="K72" s="24" t="s">
        <v>901</v>
      </c>
      <c r="L72" s="24" t="s">
        <v>902</v>
      </c>
      <c r="M72" s="24" t="s">
        <v>903</v>
      </c>
      <c r="N72" s="24" t="s">
        <v>880</v>
      </c>
      <c r="O72" s="37"/>
      <c r="Q72" s="24" t="s">
        <v>900</v>
      </c>
      <c r="R72" s="24" t="s">
        <v>901</v>
      </c>
      <c r="S72" s="24" t="s">
        <v>902</v>
      </c>
      <c r="T72" s="24" t="s">
        <v>903</v>
      </c>
      <c r="U72" s="24" t="s">
        <v>880</v>
      </c>
      <c r="V72" s="37"/>
    </row>
    <row r="73" spans="1:22">
      <c r="A73" s="27" t="s">
        <v>896</v>
      </c>
      <c r="B73" s="27" t="s">
        <v>904</v>
      </c>
      <c r="C73" s="29">
        <f>COUNTIFS(Sheet1!$C$3:$C$428,'BAO CAO'!B73,Sheet1!$F$3:$F$428,"&lt;3,5")</f>
        <v>0</v>
      </c>
      <c r="D73" s="29">
        <f>COUNTIFS(Sheet1!$C$3:$C$428,'BAO CAO'!B73,Sheet1!$F$3:$F$428,"&lt;5")-C73</f>
        <v>4</v>
      </c>
      <c r="E73" s="29">
        <f>COUNTIFS(Sheet1!$C$3:$C$428,'BAO CAO'!B73,Sheet1!$F$3:$F$428,"&lt;6,5")-SUM(C73:D73)</f>
        <v>3</v>
      </c>
      <c r="F73" s="29">
        <f>COUNTIFS(Sheet1!$C$3:$C$428,'BAO CAO'!B73,Sheet1!$F$3:$F$428,"&lt;8")-SUM(C73:E73)</f>
        <v>16</v>
      </c>
      <c r="G73" s="29">
        <f>COUNTIFS(Sheet1!$C$3:$C$428,'BAO CAO'!B73,Sheet1!$F$3:$F$428,"&gt;=8")</f>
        <v>17</v>
      </c>
      <c r="H73" s="38" t="s">
        <v>931</v>
      </c>
      <c r="I73" s="34"/>
      <c r="J73" s="29">
        <f>SUMIF($H$73:$H$82,$O73,C$73:C$82)</f>
        <v>0</v>
      </c>
      <c r="K73" s="29">
        <f t="shared" ref="K73:N76" si="14">SUMIF($H$73:$H$82,$O73,D$73:D$82)</f>
        <v>7</v>
      </c>
      <c r="L73" s="29">
        <f t="shared" si="14"/>
        <v>20</v>
      </c>
      <c r="M73" s="29">
        <f t="shared" si="14"/>
        <v>21</v>
      </c>
      <c r="N73" s="29">
        <f t="shared" si="14"/>
        <v>21</v>
      </c>
      <c r="O73" s="38" t="s">
        <v>931</v>
      </c>
      <c r="P73" s="16">
        <f>SUM(J73:N73)</f>
        <v>69</v>
      </c>
      <c r="Q73" s="39">
        <f>J73/$P73</f>
        <v>0</v>
      </c>
      <c r="R73" s="39">
        <f t="shared" ref="R73:U76" si="15">K73/$P73</f>
        <v>0.10144927536231885</v>
      </c>
      <c r="S73" s="39">
        <f t="shared" si="15"/>
        <v>0.28985507246376813</v>
      </c>
      <c r="T73" s="39">
        <f t="shared" si="15"/>
        <v>0.30434782608695654</v>
      </c>
      <c r="U73" s="39">
        <f t="shared" si="15"/>
        <v>0.30434782608695654</v>
      </c>
      <c r="V73" s="38" t="s">
        <v>931</v>
      </c>
    </row>
    <row r="74" spans="1:22">
      <c r="A74" s="27" t="s">
        <v>897</v>
      </c>
      <c r="B74" s="27" t="s">
        <v>905</v>
      </c>
      <c r="C74" s="29">
        <f>COUNTIFS(Sheet1!$C$3:$C$428,'BAO CAO'!B74,Sheet1!$F$3:$F$428,"&lt;3,5")</f>
        <v>5</v>
      </c>
      <c r="D74" s="29">
        <f>COUNTIFS(Sheet1!$C$3:$C$428,'BAO CAO'!B74,Sheet1!$F$3:$F$428,"&lt;5")-C74</f>
        <v>6</v>
      </c>
      <c r="E74" s="29">
        <f>COUNTIFS(Sheet1!$C$3:$C$428,'BAO CAO'!B74,Sheet1!$F$3:$F$428,"&lt;6,5")-SUM(C74:D74)</f>
        <v>14</v>
      </c>
      <c r="F74" s="29">
        <f>COUNTIFS(Sheet1!$C$3:$C$428,'BAO CAO'!B74,Sheet1!$F$3:$F$428,"&lt;8")-SUM(C74:E74)</f>
        <v>9</v>
      </c>
      <c r="G74" s="29">
        <f>COUNTIFS(Sheet1!$C$3:$C$428,'BAO CAO'!B74,Sheet1!$F$3:$F$428,"&gt;=8")</f>
        <v>2</v>
      </c>
      <c r="H74" s="38" t="s">
        <v>938</v>
      </c>
      <c r="I74" s="34"/>
      <c r="J74" s="29">
        <f t="shared" ref="J74:J76" si="16">SUMIF($H$73:$H$82,$O74,C$73:C$82)</f>
        <v>5</v>
      </c>
      <c r="K74" s="29">
        <f t="shared" si="14"/>
        <v>6</v>
      </c>
      <c r="L74" s="29">
        <f t="shared" si="14"/>
        <v>14</v>
      </c>
      <c r="M74" s="29">
        <f t="shared" si="14"/>
        <v>9</v>
      </c>
      <c r="N74" s="29">
        <f t="shared" si="14"/>
        <v>2</v>
      </c>
      <c r="O74" s="38" t="s">
        <v>938</v>
      </c>
      <c r="P74" s="16">
        <f t="shared" ref="P74:P76" si="17">SUM(J74:N74)</f>
        <v>36</v>
      </c>
      <c r="Q74" s="39">
        <f t="shared" ref="Q74:Q76" si="18">J74/$P74</f>
        <v>0.1388888888888889</v>
      </c>
      <c r="R74" s="39">
        <f t="shared" si="15"/>
        <v>0.16666666666666666</v>
      </c>
      <c r="S74" s="39">
        <f t="shared" si="15"/>
        <v>0.3888888888888889</v>
      </c>
      <c r="T74" s="39">
        <f t="shared" si="15"/>
        <v>0.25</v>
      </c>
      <c r="U74" s="39">
        <f t="shared" si="15"/>
        <v>5.5555555555555552E-2</v>
      </c>
      <c r="V74" s="38" t="s">
        <v>938</v>
      </c>
    </row>
    <row r="75" spans="1:22">
      <c r="A75" s="27" t="s">
        <v>906</v>
      </c>
      <c r="B75" s="27" t="s">
        <v>907</v>
      </c>
      <c r="C75" s="29">
        <f>COUNTIFS(Sheet1!$C$3:$C$428,'BAO CAO'!B75,Sheet1!$F$3:$F$428,"&lt;3,5")</f>
        <v>1</v>
      </c>
      <c r="D75" s="29">
        <f>COUNTIFS(Sheet1!$C$3:$C$428,'BAO CAO'!B75,Sheet1!$F$3:$F$428,"&lt;5")-C75</f>
        <v>12</v>
      </c>
      <c r="E75" s="29">
        <f>COUNTIFS(Sheet1!$C$3:$C$428,'BAO CAO'!B75,Sheet1!$F$3:$F$428,"&lt;6,5")-SUM(C75:D75)</f>
        <v>14</v>
      </c>
      <c r="F75" s="29">
        <f>COUNTIFS(Sheet1!$C$3:$C$428,'BAO CAO'!B75,Sheet1!$F$3:$F$428,"&lt;8")-SUM(C75:E75)</f>
        <v>11</v>
      </c>
      <c r="G75" s="29">
        <f>COUNTIFS(Sheet1!$C$3:$C$428,'BAO CAO'!B75,Sheet1!$F$3:$F$428,"&gt;=8")</f>
        <v>1</v>
      </c>
      <c r="H75" s="38" t="s">
        <v>939</v>
      </c>
      <c r="I75" s="34"/>
      <c r="J75" s="29">
        <f t="shared" si="16"/>
        <v>1</v>
      </c>
      <c r="K75" s="29">
        <f t="shared" si="14"/>
        <v>12</v>
      </c>
      <c r="L75" s="29">
        <f t="shared" si="14"/>
        <v>14</v>
      </c>
      <c r="M75" s="29">
        <f t="shared" si="14"/>
        <v>11</v>
      </c>
      <c r="N75" s="29">
        <f t="shared" si="14"/>
        <v>1</v>
      </c>
      <c r="O75" s="38" t="s">
        <v>939</v>
      </c>
      <c r="P75" s="16">
        <f t="shared" si="17"/>
        <v>39</v>
      </c>
      <c r="Q75" s="39">
        <f t="shared" si="18"/>
        <v>2.564102564102564E-2</v>
      </c>
      <c r="R75" s="39">
        <f t="shared" si="15"/>
        <v>0.30769230769230771</v>
      </c>
      <c r="S75" s="39">
        <f t="shared" si="15"/>
        <v>0.35897435897435898</v>
      </c>
      <c r="T75" s="39">
        <f t="shared" si="15"/>
        <v>0.28205128205128205</v>
      </c>
      <c r="U75" s="39">
        <f t="shared" si="15"/>
        <v>2.564102564102564E-2</v>
      </c>
      <c r="V75" s="38" t="s">
        <v>939</v>
      </c>
    </row>
    <row r="76" spans="1:22">
      <c r="A76" s="27" t="s">
        <v>908</v>
      </c>
      <c r="B76" s="27" t="s">
        <v>909</v>
      </c>
      <c r="C76" s="29">
        <f>COUNTIFS(Sheet1!$C$3:$C$428,'BAO CAO'!B76,Sheet1!$F$3:$F$428,"&lt;3,5")</f>
        <v>0</v>
      </c>
      <c r="D76" s="29">
        <f>COUNTIFS(Sheet1!$C$3:$C$428,'BAO CAO'!B76,Sheet1!$F$3:$F$428,"&lt;5")-C76</f>
        <v>10</v>
      </c>
      <c r="E76" s="29">
        <f>COUNTIFS(Sheet1!$C$3:$C$428,'BAO CAO'!B76,Sheet1!$F$3:$F$428,"&lt;6,5")-SUM(C76:D76)</f>
        <v>6</v>
      </c>
      <c r="F76" s="29">
        <f>COUNTIFS(Sheet1!$C$3:$C$428,'BAO CAO'!B76,Sheet1!$F$3:$F$428,"&lt;8")-SUM(C76:E76)</f>
        <v>7</v>
      </c>
      <c r="G76" s="29">
        <f>COUNTIFS(Sheet1!$C$3:$C$428,'BAO CAO'!B76,Sheet1!$F$3:$F$428,"&gt;=8")</f>
        <v>1</v>
      </c>
      <c r="H76" s="38" t="s">
        <v>940</v>
      </c>
      <c r="I76" s="34"/>
      <c r="J76" s="29">
        <f t="shared" si="16"/>
        <v>0</v>
      </c>
      <c r="K76" s="29">
        <f t="shared" si="14"/>
        <v>13</v>
      </c>
      <c r="L76" s="29">
        <f t="shared" si="14"/>
        <v>11</v>
      </c>
      <c r="M76" s="29">
        <f t="shared" si="14"/>
        <v>11</v>
      </c>
      <c r="N76" s="29">
        <f t="shared" si="14"/>
        <v>2</v>
      </c>
      <c r="O76" s="38" t="s">
        <v>940</v>
      </c>
      <c r="P76" s="16">
        <f t="shared" si="17"/>
        <v>37</v>
      </c>
      <c r="Q76" s="39">
        <f t="shared" si="18"/>
        <v>0</v>
      </c>
      <c r="R76" s="39">
        <f t="shared" si="15"/>
        <v>0.35135135135135137</v>
      </c>
      <c r="S76" s="39">
        <f t="shared" si="15"/>
        <v>0.29729729729729731</v>
      </c>
      <c r="T76" s="39">
        <f t="shared" si="15"/>
        <v>0.29729729729729731</v>
      </c>
      <c r="U76" s="39">
        <f t="shared" si="15"/>
        <v>5.4054054054054057E-2</v>
      </c>
      <c r="V76" s="38" t="s">
        <v>940</v>
      </c>
    </row>
    <row r="77" spans="1:22">
      <c r="A77" s="27" t="s">
        <v>910</v>
      </c>
      <c r="B77" s="27" t="s">
        <v>911</v>
      </c>
      <c r="C77" s="29">
        <f>COUNTIFS(Sheet1!$C$3:$C$428,'BAO CAO'!B77,Sheet1!$F$3:$F$428,"&lt;3,5")</f>
        <v>0</v>
      </c>
      <c r="D77" s="29">
        <f>COUNTIFS(Sheet1!$C$3:$C$428,'BAO CAO'!B77,Sheet1!$F$3:$F$428,"&lt;5")-C77</f>
        <v>3</v>
      </c>
      <c r="E77" s="29">
        <f>COUNTIFS(Sheet1!$C$3:$C$428,'BAO CAO'!B77,Sheet1!$F$3:$F$428,"&lt;6,5")-SUM(C77:D77)</f>
        <v>17</v>
      </c>
      <c r="F77" s="29">
        <f>COUNTIFS(Sheet1!$C$3:$C$428,'BAO CAO'!B77,Sheet1!$F$3:$F$428,"&lt;8")-SUM(C77:E77)</f>
        <v>5</v>
      </c>
      <c r="G77" s="29">
        <f>COUNTIFS(Sheet1!$C$3:$C$428,'BAO CAO'!B77,Sheet1!$F$3:$F$428,"&gt;=8")</f>
        <v>4</v>
      </c>
      <c r="H77" s="38" t="s">
        <v>931</v>
      </c>
      <c r="I77" s="34"/>
      <c r="J77" s="34"/>
      <c r="K77" s="34"/>
      <c r="L77" s="34"/>
      <c r="M77" s="34"/>
      <c r="O77" s="34"/>
      <c r="Q77" s="34"/>
      <c r="R77" s="34"/>
      <c r="S77" s="34"/>
    </row>
    <row r="78" spans="1:22">
      <c r="A78" s="27" t="s">
        <v>40</v>
      </c>
      <c r="B78" s="27" t="s">
        <v>912</v>
      </c>
      <c r="C78" s="29">
        <f>COUNTIFS(Sheet1!$C$3:$C$428,'BAO CAO'!B78,Sheet1!$F$3:$F$428,"&lt;3,5")</f>
        <v>0</v>
      </c>
      <c r="D78" s="29">
        <f>COUNTIFS(Sheet1!$C$3:$C$428,'BAO CAO'!B78,Sheet1!$F$3:$F$428,"&lt;5")-C78</f>
        <v>3</v>
      </c>
      <c r="E78" s="29">
        <f>COUNTIFS(Sheet1!$C$3:$C$428,'BAO CAO'!B78,Sheet1!$F$3:$F$428,"&lt;6,5")-SUM(C78:D78)</f>
        <v>5</v>
      </c>
      <c r="F78" s="29">
        <f>COUNTIFS(Sheet1!$C$3:$C$428,'BAO CAO'!B78,Sheet1!$F$3:$F$428,"&lt;8")-SUM(C78:E78)</f>
        <v>4</v>
      </c>
      <c r="G78" s="29">
        <f>COUNTIFS(Sheet1!$C$3:$C$428,'BAO CAO'!B78,Sheet1!$F$3:$F$428,"&gt;=8")</f>
        <v>1</v>
      </c>
      <c r="H78" s="38" t="s">
        <v>940</v>
      </c>
      <c r="I78" s="34"/>
      <c r="J78" s="34"/>
      <c r="K78" s="34"/>
      <c r="L78" s="34"/>
      <c r="M78" s="34"/>
      <c r="O78" s="34"/>
      <c r="Q78" s="34"/>
      <c r="R78" s="34"/>
      <c r="S78" s="34"/>
    </row>
    <row r="79" spans="1:22">
      <c r="A79" s="27" t="s">
        <v>7</v>
      </c>
      <c r="B79" s="27" t="s">
        <v>913</v>
      </c>
      <c r="C79" s="29">
        <f>COUNTIFS(Sheet1!$C$3:$C$428,'BAO CAO'!B79,Sheet1!$F$3:$F$428,"&lt;3,5")</f>
        <v>0</v>
      </c>
      <c r="D79" s="29">
        <f>COUNTIFS(Sheet1!$C$3:$C$428,'BAO CAO'!B79,Sheet1!$F$3:$F$428,"&lt;5")-C79</f>
        <v>0</v>
      </c>
      <c r="E79" s="29">
        <f>COUNTIFS(Sheet1!$C$3:$C$428,'BAO CAO'!B79,Sheet1!$F$3:$F$428,"&lt;6,5")-SUM(C79:D79)</f>
        <v>0</v>
      </c>
      <c r="F79" s="29">
        <f>COUNTIFS(Sheet1!$C$3:$C$428,'BAO CAO'!B79,Sheet1!$F$3:$F$428,"&lt;8")-SUM(C79:E79)</f>
        <v>0</v>
      </c>
      <c r="G79" s="29">
        <f>COUNTIFS(Sheet1!$C$3:$C$428,'BAO CAO'!B79,Sheet1!$F$3:$F$428,"&gt;=8")</f>
        <v>0</v>
      </c>
      <c r="H79" s="38"/>
      <c r="I79" s="34"/>
      <c r="J79" s="34"/>
      <c r="K79" s="34"/>
      <c r="L79" s="34"/>
      <c r="M79" s="34"/>
      <c r="O79" s="34"/>
      <c r="Q79" s="34"/>
      <c r="R79" s="34"/>
      <c r="S79" s="34"/>
    </row>
    <row r="80" spans="1:22">
      <c r="A80" s="27" t="s">
        <v>19</v>
      </c>
      <c r="B80" s="27" t="s">
        <v>914</v>
      </c>
      <c r="C80" s="29">
        <f>COUNTIFS(Sheet1!$C$3:$C$428,'BAO CAO'!B80,Sheet1!$F$3:$F$428,"&lt;3,5")</f>
        <v>0</v>
      </c>
      <c r="D80" s="29">
        <f>COUNTIFS(Sheet1!$C$3:$C$428,'BAO CAO'!B80,Sheet1!$F$3:$F$428,"&lt;5")-C80</f>
        <v>0</v>
      </c>
      <c r="E80" s="29">
        <f>COUNTIFS(Sheet1!$C$3:$C$428,'BAO CAO'!B80,Sheet1!$F$3:$F$428,"&lt;6,5")-SUM(C80:D80)</f>
        <v>0</v>
      </c>
      <c r="F80" s="29">
        <f>COUNTIFS(Sheet1!$C$3:$C$428,'BAO CAO'!B80,Sheet1!$F$3:$F$428,"&lt;8")-SUM(C80:E80)</f>
        <v>0</v>
      </c>
      <c r="G80" s="29">
        <f>COUNTIFS(Sheet1!$C$3:$C$428,'BAO CAO'!B80,Sheet1!$F$3:$F$428,"&gt;=8")</f>
        <v>0</v>
      </c>
      <c r="H80" s="38"/>
      <c r="I80" s="34"/>
      <c r="J80" s="34"/>
      <c r="K80" s="34"/>
      <c r="L80" s="34"/>
      <c r="M80" s="34"/>
      <c r="O80" s="34"/>
      <c r="Q80" s="34"/>
      <c r="R80" s="34"/>
      <c r="S80" s="34"/>
    </row>
    <row r="81" spans="1:22">
      <c r="A81" s="27" t="s">
        <v>16</v>
      </c>
      <c r="B81" s="27" t="s">
        <v>915</v>
      </c>
      <c r="C81" s="29">
        <f>COUNTIFS(Sheet1!$C$3:$C$428,'BAO CAO'!B81,Sheet1!$F$3:$F$428,"&lt;3,5")</f>
        <v>0</v>
      </c>
      <c r="D81" s="29">
        <f>COUNTIFS(Sheet1!$C$3:$C$428,'BAO CAO'!B81,Sheet1!$F$3:$F$428,"&lt;5")-C81</f>
        <v>0</v>
      </c>
      <c r="E81" s="29">
        <f>COUNTIFS(Sheet1!$C$3:$C$428,'BAO CAO'!B81,Sheet1!$F$3:$F$428,"&lt;6,5")-SUM(C81:D81)</f>
        <v>0</v>
      </c>
      <c r="F81" s="29">
        <f>COUNTIFS(Sheet1!$C$3:$C$428,'BAO CAO'!B81,Sheet1!$F$3:$F$428,"&lt;8")-SUM(C81:E81)</f>
        <v>0</v>
      </c>
      <c r="G81" s="29">
        <f>COUNTIFS(Sheet1!$C$3:$C$428,'BAO CAO'!B81,Sheet1!$F$3:$F$428,"&gt;=8")</f>
        <v>0</v>
      </c>
      <c r="H81" s="38"/>
      <c r="I81" s="34"/>
      <c r="J81" s="34"/>
      <c r="K81" s="34"/>
      <c r="L81" s="34"/>
      <c r="M81" s="34"/>
      <c r="O81" s="34"/>
      <c r="Q81" s="34"/>
      <c r="R81" s="34"/>
      <c r="S81" s="34"/>
    </row>
    <row r="82" spans="1:22">
      <c r="A82" s="27" t="s">
        <v>916</v>
      </c>
      <c r="B82" s="27" t="s">
        <v>917</v>
      </c>
      <c r="C82" s="29">
        <f>COUNTIFS(Sheet1!$C$3:$C$428,'BAO CAO'!B82,Sheet1!$F$3:$F$428,"&lt;3,5")</f>
        <v>0</v>
      </c>
      <c r="D82" s="29">
        <f>COUNTIFS(Sheet1!$C$3:$C$428,'BAO CAO'!B82,Sheet1!$F$3:$F$428,"&lt;5")-C82</f>
        <v>0</v>
      </c>
      <c r="E82" s="29">
        <f>COUNTIFS(Sheet1!$C$3:$C$428,'BAO CAO'!B82,Sheet1!$F$3:$F$428,"&lt;6,5")-SUM(C82:D82)</f>
        <v>0</v>
      </c>
      <c r="F82" s="29">
        <f>COUNTIFS(Sheet1!$C$3:$C$428,'BAO CAO'!B82,Sheet1!$F$3:$F$428,"&lt;8")-SUM(C82:E82)</f>
        <v>0</v>
      </c>
      <c r="G82" s="29">
        <f>COUNTIFS(Sheet1!$C$3:$C$428,'BAO CAO'!B82,Sheet1!$F$3:$F$428,"&gt;=8")</f>
        <v>0</v>
      </c>
      <c r="H82" s="38"/>
      <c r="I82" s="34"/>
      <c r="J82" s="34"/>
      <c r="K82" s="34"/>
      <c r="L82" s="34"/>
      <c r="M82" s="34"/>
      <c r="O82" s="34"/>
      <c r="Q82" s="34"/>
      <c r="R82" s="34"/>
      <c r="S82" s="34"/>
    </row>
    <row r="83" spans="1:22">
      <c r="A83" s="33" t="s">
        <v>869</v>
      </c>
      <c r="B83" s="33" t="s">
        <v>1</v>
      </c>
      <c r="C83" s="40" t="s">
        <v>941</v>
      </c>
      <c r="D83" s="41"/>
      <c r="E83" s="41"/>
      <c r="F83" s="41"/>
      <c r="G83" s="42"/>
      <c r="H83" s="35" t="s">
        <v>942</v>
      </c>
      <c r="I83" s="34"/>
      <c r="J83" s="40" t="s">
        <v>941</v>
      </c>
      <c r="K83" s="41"/>
      <c r="L83" s="41"/>
      <c r="M83" s="41"/>
      <c r="N83" s="42"/>
      <c r="O83" s="35" t="s">
        <v>942</v>
      </c>
      <c r="Q83" s="40" t="s">
        <v>941</v>
      </c>
      <c r="R83" s="41"/>
      <c r="S83" s="41"/>
      <c r="T83" s="41"/>
      <c r="U83" s="42"/>
      <c r="V83" s="35" t="s">
        <v>942</v>
      </c>
    </row>
    <row r="84" spans="1:22" ht="63">
      <c r="A84" s="33"/>
      <c r="B84" s="33"/>
      <c r="C84" s="24" t="s">
        <v>900</v>
      </c>
      <c r="D84" s="24" t="s">
        <v>901</v>
      </c>
      <c r="E84" s="24" t="s">
        <v>902</v>
      </c>
      <c r="F84" s="24" t="s">
        <v>903</v>
      </c>
      <c r="G84" s="24" t="s">
        <v>880</v>
      </c>
      <c r="H84" s="37"/>
      <c r="I84" s="34"/>
      <c r="J84" s="24" t="s">
        <v>900</v>
      </c>
      <c r="K84" s="24" t="s">
        <v>901</v>
      </c>
      <c r="L84" s="24" t="s">
        <v>902</v>
      </c>
      <c r="M84" s="24" t="s">
        <v>903</v>
      </c>
      <c r="N84" s="24" t="s">
        <v>880</v>
      </c>
      <c r="O84" s="37"/>
      <c r="Q84" s="24" t="s">
        <v>900</v>
      </c>
      <c r="R84" s="24" t="s">
        <v>901</v>
      </c>
      <c r="S84" s="24" t="s">
        <v>902</v>
      </c>
      <c r="T84" s="24" t="s">
        <v>903</v>
      </c>
      <c r="U84" s="24" t="s">
        <v>880</v>
      </c>
      <c r="V84" s="37"/>
    </row>
    <row r="85" spans="1:22">
      <c r="A85" s="27" t="s">
        <v>896</v>
      </c>
      <c r="B85" s="27" t="s">
        <v>904</v>
      </c>
      <c r="C85" s="29">
        <f>COUNTIFS(Sheet1!$C$3:$C$428,'BAO CAO'!B85,Sheet1!$G$3:$G$428,"&lt;3,5")</f>
        <v>0</v>
      </c>
      <c r="D85" s="29">
        <f>COUNTIFS(Sheet1!$C$3:$C$428,'BAO CAO'!B85,Sheet1!$G$3:$G$428,"&lt;5")-C85</f>
        <v>0</v>
      </c>
      <c r="E85" s="29">
        <f>COUNTIFS(Sheet1!$C$3:$C$428,'BAO CAO'!B85,Sheet1!$G$3:$G$428,"&lt;6,5")-SUM(C85:D85)</f>
        <v>2</v>
      </c>
      <c r="F85" s="29">
        <f>COUNTIFS(Sheet1!$C$3:$C$428,'BAO CAO'!B85,Sheet1!$G$3:$G$428,"&lt;8")-SUM(C85:E85)</f>
        <v>4</v>
      </c>
      <c r="G85" s="29">
        <f>COUNTIFS(Sheet1!$C$3:$C$428,'BAO CAO'!B85,Sheet1!$G$3:$G$428,"&gt;=8")</f>
        <v>5</v>
      </c>
      <c r="H85" s="38" t="s">
        <v>943</v>
      </c>
      <c r="I85" s="34"/>
      <c r="J85" s="29">
        <f>SUMIF($H$85:$H$94,$O85,C$85:C$94)</f>
        <v>1</v>
      </c>
      <c r="K85" s="29">
        <f t="shared" ref="K85:N86" si="19">SUMIF($H$85:$H$94,$O85,D$85:D$94)</f>
        <v>6</v>
      </c>
      <c r="L85" s="29">
        <f t="shared" si="19"/>
        <v>11</v>
      </c>
      <c r="M85" s="29">
        <f t="shared" si="19"/>
        <v>15</v>
      </c>
      <c r="N85" s="29">
        <f t="shared" si="19"/>
        <v>13</v>
      </c>
      <c r="O85" s="38" t="s">
        <v>943</v>
      </c>
      <c r="P85" s="16">
        <f>SUM(J85:N85)</f>
        <v>46</v>
      </c>
      <c r="Q85" s="39">
        <f>J85/$P85</f>
        <v>2.1739130434782608E-2</v>
      </c>
      <c r="R85" s="39">
        <f t="shared" ref="R85:U86" si="20">K85/$P85</f>
        <v>0.13043478260869565</v>
      </c>
      <c r="S85" s="39">
        <f t="shared" si="20"/>
        <v>0.2391304347826087</v>
      </c>
      <c r="T85" s="39">
        <f t="shared" si="20"/>
        <v>0.32608695652173914</v>
      </c>
      <c r="U85" s="39">
        <f t="shared" si="20"/>
        <v>0.28260869565217389</v>
      </c>
      <c r="V85" s="38" t="s">
        <v>943</v>
      </c>
    </row>
    <row r="86" spans="1:22">
      <c r="A86" s="27" t="s">
        <v>897</v>
      </c>
      <c r="B86" s="27" t="s">
        <v>905</v>
      </c>
      <c r="C86" s="29">
        <f>COUNTIFS(Sheet1!$C$3:$C$428,'BAO CAO'!B86,Sheet1!$G$3:$G$428,"&lt;3,5")</f>
        <v>0</v>
      </c>
      <c r="D86" s="29">
        <f>COUNTIFS(Sheet1!$C$3:$C$428,'BAO CAO'!B86,Sheet1!$G$3:$G$428,"&lt;5")-C86</f>
        <v>1</v>
      </c>
      <c r="E86" s="29">
        <f>COUNTIFS(Sheet1!$C$3:$C$428,'BAO CAO'!B86,Sheet1!$G$3:$G$428,"&lt;6,5")-SUM(C86:D86)</f>
        <v>13</v>
      </c>
      <c r="F86" s="29">
        <f>COUNTIFS(Sheet1!$C$3:$C$428,'BAO CAO'!B86,Sheet1!$G$3:$G$428,"&lt;8")-SUM(C86:E86)</f>
        <v>9</v>
      </c>
      <c r="G86" s="29">
        <f>COUNTIFS(Sheet1!$C$3:$C$428,'BAO CAO'!B86,Sheet1!$G$3:$G$428,"&gt;=8")</f>
        <v>9</v>
      </c>
      <c r="H86" s="38" t="s">
        <v>944</v>
      </c>
      <c r="I86" s="34"/>
      <c r="J86" s="29">
        <f>SUMIF($H$85:$H$94,$O86,C$85:C$94)</f>
        <v>2</v>
      </c>
      <c r="K86" s="29">
        <f t="shared" si="19"/>
        <v>12</v>
      </c>
      <c r="L86" s="29">
        <f t="shared" si="19"/>
        <v>23</v>
      </c>
      <c r="M86" s="29">
        <f t="shared" si="19"/>
        <v>22</v>
      </c>
      <c r="N86" s="29">
        <f t="shared" si="19"/>
        <v>19</v>
      </c>
      <c r="O86" s="38" t="s">
        <v>944</v>
      </c>
      <c r="P86" s="16">
        <f>SUM(J86:N86)</f>
        <v>78</v>
      </c>
      <c r="Q86" s="39">
        <f>J86/$P86</f>
        <v>2.564102564102564E-2</v>
      </c>
      <c r="R86" s="39">
        <f t="shared" si="20"/>
        <v>0.15384615384615385</v>
      </c>
      <c r="S86" s="39">
        <f t="shared" si="20"/>
        <v>0.29487179487179488</v>
      </c>
      <c r="T86" s="39">
        <f t="shared" si="20"/>
        <v>0.28205128205128205</v>
      </c>
      <c r="U86" s="39">
        <f t="shared" si="20"/>
        <v>0.24358974358974358</v>
      </c>
      <c r="V86" s="38" t="s">
        <v>944</v>
      </c>
    </row>
    <row r="87" spans="1:22">
      <c r="A87" s="27" t="s">
        <v>906</v>
      </c>
      <c r="B87" s="27" t="s">
        <v>907</v>
      </c>
      <c r="C87" s="29">
        <f>COUNTIFS(Sheet1!$C$3:$C$428,'BAO CAO'!B87,Sheet1!$G$3:$G$428,"&lt;3,5")</f>
        <v>2</v>
      </c>
      <c r="D87" s="29">
        <f>COUNTIFS(Sheet1!$C$3:$C$428,'BAO CAO'!B87,Sheet1!$G$3:$G$428,"&lt;5")-C87</f>
        <v>6</v>
      </c>
      <c r="E87" s="29">
        <f>COUNTIFS(Sheet1!$C$3:$C$428,'BAO CAO'!B87,Sheet1!$G$3:$G$428,"&lt;6,5")-SUM(C87:D87)</f>
        <v>5</v>
      </c>
      <c r="F87" s="29">
        <f>COUNTIFS(Sheet1!$C$3:$C$428,'BAO CAO'!B87,Sheet1!$G$3:$G$428,"&lt;8")-SUM(C87:E87)</f>
        <v>9</v>
      </c>
      <c r="G87" s="29">
        <f>COUNTIFS(Sheet1!$C$3:$C$428,'BAO CAO'!B87,Sheet1!$G$3:$G$428,"&gt;=8")</f>
        <v>6</v>
      </c>
      <c r="H87" s="38" t="s">
        <v>944</v>
      </c>
      <c r="I87" s="34"/>
      <c r="J87" s="34"/>
      <c r="K87" s="34"/>
      <c r="L87" s="34"/>
      <c r="M87" s="34"/>
      <c r="O87" s="34"/>
      <c r="Q87" s="34"/>
      <c r="R87" s="34"/>
      <c r="S87" s="34"/>
    </row>
    <row r="88" spans="1:22">
      <c r="A88" s="27" t="s">
        <v>908</v>
      </c>
      <c r="B88" s="27" t="s">
        <v>909</v>
      </c>
      <c r="C88" s="29">
        <f>COUNTIFS(Sheet1!$C$3:$C$428,'BAO CAO'!B88,Sheet1!$G$3:$G$428,"&lt;3,5")</f>
        <v>0</v>
      </c>
      <c r="D88" s="29">
        <f>COUNTIFS(Sheet1!$C$3:$C$428,'BAO CAO'!B88,Sheet1!$G$3:$G$428,"&lt;5")-C88</f>
        <v>5</v>
      </c>
      <c r="E88" s="29">
        <f>COUNTIFS(Sheet1!$C$3:$C$428,'BAO CAO'!B88,Sheet1!$G$3:$G$428,"&lt;6,5")-SUM(C88:D88)</f>
        <v>5</v>
      </c>
      <c r="F88" s="29">
        <f>COUNTIFS(Sheet1!$C$3:$C$428,'BAO CAO'!B88,Sheet1!$G$3:$G$428,"&lt;8")-SUM(C88:E88)</f>
        <v>4</v>
      </c>
      <c r="G88" s="29">
        <f>COUNTIFS(Sheet1!$C$3:$C$428,'BAO CAO'!B88,Sheet1!$G$3:$G$428,"&gt;=8")</f>
        <v>4</v>
      </c>
      <c r="H88" s="38" t="s">
        <v>944</v>
      </c>
      <c r="I88" s="34"/>
      <c r="J88" s="34"/>
      <c r="K88" s="34"/>
      <c r="L88" s="34"/>
      <c r="M88" s="34"/>
      <c r="O88" s="34"/>
      <c r="Q88" s="34"/>
      <c r="R88" s="34"/>
      <c r="S88" s="34"/>
    </row>
    <row r="89" spans="1:22">
      <c r="A89" s="27" t="s">
        <v>910</v>
      </c>
      <c r="B89" s="27" t="s">
        <v>911</v>
      </c>
      <c r="C89" s="29">
        <f>COUNTIFS(Sheet1!$C$3:$C$428,'BAO CAO'!B89,Sheet1!$G$3:$G$428,"&lt;3,5")</f>
        <v>0</v>
      </c>
      <c r="D89" s="29">
        <f>COUNTIFS(Sheet1!$C$3:$C$428,'BAO CAO'!B89,Sheet1!$G$3:$G$428,"&lt;5")-C89</f>
        <v>1</v>
      </c>
      <c r="E89" s="29">
        <f>COUNTIFS(Sheet1!$C$3:$C$428,'BAO CAO'!B89,Sheet1!$G$3:$G$428,"&lt;6,5")-SUM(C89:D89)</f>
        <v>5</v>
      </c>
      <c r="F89" s="29">
        <f>COUNTIFS(Sheet1!$C$3:$C$428,'BAO CAO'!B89,Sheet1!$G$3:$G$428,"&lt;8")-SUM(C89:E89)</f>
        <v>6</v>
      </c>
      <c r="G89" s="29">
        <f>COUNTIFS(Sheet1!$C$3:$C$428,'BAO CAO'!B89,Sheet1!$G$3:$G$428,"&gt;=8")</f>
        <v>4</v>
      </c>
      <c r="H89" s="38" t="s">
        <v>943</v>
      </c>
      <c r="I89" s="34"/>
      <c r="J89" s="34"/>
      <c r="K89" s="34"/>
      <c r="L89" s="34"/>
      <c r="M89" s="34"/>
      <c r="O89" s="34"/>
      <c r="Q89" s="34"/>
      <c r="R89" s="34"/>
      <c r="S89" s="34"/>
    </row>
    <row r="90" spans="1:22">
      <c r="A90" s="27" t="s">
        <v>40</v>
      </c>
      <c r="B90" s="27" t="s">
        <v>912</v>
      </c>
      <c r="C90" s="29">
        <f>COUNTIFS(Sheet1!$C$3:$C$428,'BAO CAO'!B90,Sheet1!$G$3:$G$428,"&lt;3,5")</f>
        <v>1</v>
      </c>
      <c r="D90" s="29">
        <f>COUNTIFS(Sheet1!$C$3:$C$428,'BAO CAO'!B90,Sheet1!$G$3:$G$428,"&lt;5")-C90</f>
        <v>5</v>
      </c>
      <c r="E90" s="29">
        <f>COUNTIFS(Sheet1!$C$3:$C$428,'BAO CAO'!B90,Sheet1!$G$3:$G$428,"&lt;6,5")-SUM(C90:D90)</f>
        <v>4</v>
      </c>
      <c r="F90" s="29">
        <f>COUNTIFS(Sheet1!$C$3:$C$428,'BAO CAO'!B90,Sheet1!$G$3:$G$428,"&lt;8")-SUM(C90:E90)</f>
        <v>5</v>
      </c>
      <c r="G90" s="29">
        <f>COUNTIFS(Sheet1!$C$3:$C$428,'BAO CAO'!B90,Sheet1!$G$3:$G$428,"&gt;=8")</f>
        <v>4</v>
      </c>
      <c r="H90" s="38" t="s">
        <v>943</v>
      </c>
      <c r="I90" s="34"/>
      <c r="J90" s="34"/>
      <c r="K90" s="34"/>
      <c r="L90" s="34"/>
      <c r="M90" s="34"/>
      <c r="O90" s="34"/>
      <c r="Q90" s="34"/>
      <c r="R90" s="34"/>
      <c r="S90" s="34"/>
    </row>
    <row r="91" spans="1:22">
      <c r="A91" s="27" t="s">
        <v>7</v>
      </c>
      <c r="B91" s="27" t="s">
        <v>913</v>
      </c>
      <c r="C91" s="29">
        <f>COUNTIFS('[1]BANG DIEM CHI TIET'!$L$4:$L$428,"&lt;3.5",'[1]BANG DIEM CHI TIET'!$D$4:$D$428,'BAO CAO'!B91,'[1]BANG DIEM CHI TIET'!$K$4:$K$428,"Hóa học")+COUNTIFS('[1]BANG DIEM CHI TIET'!$N$4:$N$428,"&lt;3.5",'[1]BANG DIEM CHI TIET'!$D$4:$D$428,'BAO CAO'!B91,'[1]BANG DIEM CHI TIET'!$M$4:$M$428,"Hóa học")</f>
        <v>0</v>
      </c>
      <c r="D91" s="29">
        <f>COUNTIFS('[1]BANG DIEM CHI TIET'!$L$4:$L$428,"&lt;5",'[1]BANG DIEM CHI TIET'!$D$4:$D$428,'BAO CAO'!B91,'[1]BANG DIEM CHI TIET'!$K$4:$K$428,"Hóa học")+COUNTIFS('[1]BANG DIEM CHI TIET'!$N$4:$N$428,"&lt;5",'[1]BANG DIEM CHI TIET'!$D$4:$D$428,'BAO CAO'!B91,'[1]BANG DIEM CHI TIET'!$M$4:$M$428,"Hóa học")-C91</f>
        <v>0</v>
      </c>
      <c r="E91" s="29">
        <f>COUNTIFS('[1]BANG DIEM CHI TIET'!$L$4:$L$428,"&lt;6.5",'[1]BANG DIEM CHI TIET'!$D$4:$D$428,'BAO CAO'!B91,'[1]BANG DIEM CHI TIET'!$K$4:$K$428,"Hóa học")+COUNTIFS('[1]BANG DIEM CHI TIET'!$N$4:$N$428,"&lt;6.5",'[1]BANG DIEM CHI TIET'!$D$4:$D$428,'BAO CAO'!B91,'[1]BANG DIEM CHI TIET'!$M$4:$M$428,"Hóa học")-SUM(C91:D91)</f>
        <v>0</v>
      </c>
      <c r="F91" s="29">
        <f>COUNTIFS('[1]BANG DIEM CHI TIET'!$L$4:$L$428,"&lt;8",'[1]BANG DIEM CHI TIET'!$D$4:$D$428,'BAO CAO'!B91,'[1]BANG DIEM CHI TIET'!$K$4:$K$428,"Hóa học")+COUNTIFS('[1]BANG DIEM CHI TIET'!$N$4:$N$428,"&lt;8",'[1]BANG DIEM CHI TIET'!$D$4:$D$428,'BAO CAO'!B91,'[1]BANG DIEM CHI TIET'!$M$4:$M$428,"Hóa học")-SUM(C91:E91)</f>
        <v>0</v>
      </c>
      <c r="G91" s="29">
        <f>COUNTIFS('[1]BANG DIEM CHI TIET'!$L$4:$L$428,"&gt;=8",'[1]BANG DIEM CHI TIET'!$D$4:$D$428,'BAO CAO'!B91,'[1]BANG DIEM CHI TIET'!$K$4:$K$428,"Hóa học")+COUNTIFS('[1]BANG DIEM CHI TIET'!$N$4:$N$428,"&gt;=8",'[1]BANG DIEM CHI TIET'!$D$4:$D$428,'BAO CAO'!B91,'[1]BANG DIEM CHI TIET'!$M$4:$M$428,"Hóa học")</f>
        <v>0</v>
      </c>
      <c r="H91" s="38"/>
      <c r="I91" s="34"/>
      <c r="J91" s="34"/>
      <c r="K91" s="34"/>
      <c r="L91" s="34"/>
      <c r="M91" s="34"/>
      <c r="O91" s="34"/>
      <c r="Q91" s="34"/>
      <c r="R91" s="34"/>
      <c r="S91" s="34"/>
    </row>
    <row r="92" spans="1:22">
      <c r="A92" s="27" t="s">
        <v>19</v>
      </c>
      <c r="B92" s="27" t="s">
        <v>914</v>
      </c>
      <c r="C92" s="29">
        <f>COUNTIFS('[1]BANG DIEM CHI TIET'!$L$4:$L$428,"&lt;3.5",'[1]BANG DIEM CHI TIET'!$D$4:$D$428,'BAO CAO'!B92,'[1]BANG DIEM CHI TIET'!$K$4:$K$428,"Hóa học")+COUNTIFS('[1]BANG DIEM CHI TIET'!$N$4:$N$428,"&lt;3.5",'[1]BANG DIEM CHI TIET'!$D$4:$D$428,'BAO CAO'!B92,'[1]BANG DIEM CHI TIET'!$M$4:$M$428,"Hóa học")</f>
        <v>0</v>
      </c>
      <c r="D92" s="29">
        <f>COUNTIFS('[1]BANG DIEM CHI TIET'!$L$4:$L$428,"&lt;5",'[1]BANG DIEM CHI TIET'!$D$4:$D$428,'BAO CAO'!B92,'[1]BANG DIEM CHI TIET'!$K$4:$K$428,"Hóa học")+COUNTIFS('[1]BANG DIEM CHI TIET'!$N$4:$N$428,"&lt;5",'[1]BANG DIEM CHI TIET'!$D$4:$D$428,'BAO CAO'!B92,'[1]BANG DIEM CHI TIET'!$M$4:$M$428,"Hóa học")-C92</f>
        <v>0</v>
      </c>
      <c r="E92" s="29">
        <f>COUNTIFS('[1]BANG DIEM CHI TIET'!$L$4:$L$428,"&lt;6.5",'[1]BANG DIEM CHI TIET'!$D$4:$D$428,'BAO CAO'!B92,'[1]BANG DIEM CHI TIET'!$K$4:$K$428,"Hóa học")+COUNTIFS('[1]BANG DIEM CHI TIET'!$N$4:$N$428,"&lt;6.5",'[1]BANG DIEM CHI TIET'!$D$4:$D$428,'BAO CAO'!B92,'[1]BANG DIEM CHI TIET'!$M$4:$M$428,"Hóa học")-SUM(C92:D92)</f>
        <v>0</v>
      </c>
      <c r="F92" s="29">
        <f>COUNTIFS('[1]BANG DIEM CHI TIET'!$L$4:$L$428,"&lt;8",'[1]BANG DIEM CHI TIET'!$D$4:$D$428,'BAO CAO'!B92,'[1]BANG DIEM CHI TIET'!$K$4:$K$428,"Hóa học")+COUNTIFS('[1]BANG DIEM CHI TIET'!$N$4:$N$428,"&lt;8",'[1]BANG DIEM CHI TIET'!$D$4:$D$428,'BAO CAO'!B92,'[1]BANG DIEM CHI TIET'!$M$4:$M$428,"Hóa học")-SUM(C92:E92)</f>
        <v>0</v>
      </c>
      <c r="G92" s="29">
        <f>COUNTIFS('[1]BANG DIEM CHI TIET'!$L$4:$L$428,"&gt;=8",'[1]BANG DIEM CHI TIET'!$D$4:$D$428,'BAO CAO'!B92,'[1]BANG DIEM CHI TIET'!$K$4:$K$428,"Hóa học")+COUNTIFS('[1]BANG DIEM CHI TIET'!$N$4:$N$428,"&gt;=8",'[1]BANG DIEM CHI TIET'!$D$4:$D$428,'BAO CAO'!B92,'[1]BANG DIEM CHI TIET'!$M$4:$M$428,"Hóa học")</f>
        <v>0</v>
      </c>
      <c r="H92" s="38"/>
      <c r="I92" s="34"/>
      <c r="J92" s="34"/>
      <c r="K92" s="34"/>
      <c r="L92" s="34"/>
      <c r="M92" s="34"/>
      <c r="O92" s="34"/>
      <c r="Q92" s="34"/>
      <c r="R92" s="34"/>
      <c r="S92" s="34"/>
    </row>
    <row r="93" spans="1:22">
      <c r="A93" s="27" t="s">
        <v>16</v>
      </c>
      <c r="B93" s="27" t="s">
        <v>915</v>
      </c>
      <c r="C93" s="29">
        <f>COUNTIFS('[1]BANG DIEM CHI TIET'!$L$4:$L$428,"&lt;3.5",'[1]BANG DIEM CHI TIET'!$D$4:$D$428,'BAO CAO'!B93,'[1]BANG DIEM CHI TIET'!$K$4:$K$428,"Hóa học")+COUNTIFS('[1]BANG DIEM CHI TIET'!$N$4:$N$428,"&lt;3.5",'[1]BANG DIEM CHI TIET'!$D$4:$D$428,'BAO CAO'!B93,'[1]BANG DIEM CHI TIET'!$M$4:$M$428,"Hóa học")</f>
        <v>0</v>
      </c>
      <c r="D93" s="29">
        <f>COUNTIFS('[1]BANG DIEM CHI TIET'!$L$4:$L$428,"&lt;5",'[1]BANG DIEM CHI TIET'!$D$4:$D$428,'BAO CAO'!B93,'[1]BANG DIEM CHI TIET'!$K$4:$K$428,"Hóa học")+COUNTIFS('[1]BANG DIEM CHI TIET'!$N$4:$N$428,"&lt;5",'[1]BANG DIEM CHI TIET'!$D$4:$D$428,'BAO CAO'!B93,'[1]BANG DIEM CHI TIET'!$M$4:$M$428,"Hóa học")-C93</f>
        <v>0</v>
      </c>
      <c r="E93" s="29">
        <f>COUNTIFS('[1]BANG DIEM CHI TIET'!$L$4:$L$428,"&lt;6.5",'[1]BANG DIEM CHI TIET'!$D$4:$D$428,'BAO CAO'!B93,'[1]BANG DIEM CHI TIET'!$K$4:$K$428,"Hóa học")+COUNTIFS('[1]BANG DIEM CHI TIET'!$N$4:$N$428,"&lt;6.5",'[1]BANG DIEM CHI TIET'!$D$4:$D$428,'BAO CAO'!B93,'[1]BANG DIEM CHI TIET'!$M$4:$M$428,"Hóa học")-SUM(C93:D93)</f>
        <v>0</v>
      </c>
      <c r="F93" s="29">
        <f>COUNTIFS('[1]BANG DIEM CHI TIET'!$L$4:$L$428,"&lt;8",'[1]BANG DIEM CHI TIET'!$D$4:$D$428,'BAO CAO'!B93,'[1]BANG DIEM CHI TIET'!$K$4:$K$428,"Hóa học")+COUNTIFS('[1]BANG DIEM CHI TIET'!$N$4:$N$428,"&lt;8",'[1]BANG DIEM CHI TIET'!$D$4:$D$428,'BAO CAO'!B93,'[1]BANG DIEM CHI TIET'!$M$4:$M$428,"Hóa học")-SUM(C93:E93)</f>
        <v>0</v>
      </c>
      <c r="G93" s="29">
        <f>COUNTIFS('[1]BANG DIEM CHI TIET'!$L$4:$L$428,"&gt;=8",'[1]BANG DIEM CHI TIET'!$D$4:$D$428,'BAO CAO'!B93,'[1]BANG DIEM CHI TIET'!$K$4:$K$428,"Hóa học")+COUNTIFS('[1]BANG DIEM CHI TIET'!$N$4:$N$428,"&gt;=8",'[1]BANG DIEM CHI TIET'!$D$4:$D$428,'BAO CAO'!B93,'[1]BANG DIEM CHI TIET'!$M$4:$M$428,"Hóa học")</f>
        <v>0</v>
      </c>
      <c r="H93" s="38"/>
      <c r="I93" s="34"/>
      <c r="J93" s="34"/>
      <c r="K93" s="34"/>
      <c r="L93" s="34"/>
      <c r="M93" s="34"/>
      <c r="O93" s="34"/>
      <c r="Q93" s="34"/>
      <c r="R93" s="34"/>
      <c r="S93" s="34"/>
    </row>
    <row r="94" spans="1:22">
      <c r="A94" s="27" t="s">
        <v>916</v>
      </c>
      <c r="B94" s="27" t="s">
        <v>917</v>
      </c>
      <c r="C94" s="29">
        <f>COUNTIFS('[1]BANG DIEM CHI TIET'!$L$4:$L$428,"&lt;3.5",'[1]BANG DIEM CHI TIET'!$D$4:$D$428,'BAO CAO'!B94,'[1]BANG DIEM CHI TIET'!$K$4:$K$428,"Hóa học")+COUNTIFS('[1]BANG DIEM CHI TIET'!$N$4:$N$428,"&lt;3.5",'[1]BANG DIEM CHI TIET'!$D$4:$D$428,'BAO CAO'!B94,'[1]BANG DIEM CHI TIET'!$M$4:$M$428,"Hóa học")</f>
        <v>0</v>
      </c>
      <c r="D94" s="29">
        <f>COUNTIFS('[1]BANG DIEM CHI TIET'!$L$4:$L$428,"&lt;5",'[1]BANG DIEM CHI TIET'!$D$4:$D$428,'BAO CAO'!B94,'[1]BANG DIEM CHI TIET'!$K$4:$K$428,"Hóa học")+COUNTIFS('[1]BANG DIEM CHI TIET'!$N$4:$N$428,"&lt;5",'[1]BANG DIEM CHI TIET'!$D$4:$D$428,'BAO CAO'!B94,'[1]BANG DIEM CHI TIET'!$M$4:$M$428,"Hóa học")-C94</f>
        <v>0</v>
      </c>
      <c r="E94" s="29">
        <f>COUNTIFS('[1]BANG DIEM CHI TIET'!$L$4:$L$428,"&lt;6.5",'[1]BANG DIEM CHI TIET'!$D$4:$D$428,'BAO CAO'!B94,'[1]BANG DIEM CHI TIET'!$K$4:$K$428,"Hóa học")+COUNTIFS('[1]BANG DIEM CHI TIET'!$N$4:$N$428,"&lt;6.5",'[1]BANG DIEM CHI TIET'!$D$4:$D$428,'BAO CAO'!B94,'[1]BANG DIEM CHI TIET'!$M$4:$M$428,"Hóa học")-SUM(C94:D94)</f>
        <v>0</v>
      </c>
      <c r="F94" s="29">
        <f>COUNTIFS('[1]BANG DIEM CHI TIET'!$L$4:$L$428,"&lt;8",'[1]BANG DIEM CHI TIET'!$D$4:$D$428,'BAO CAO'!B94,'[1]BANG DIEM CHI TIET'!$K$4:$K$428,"Hóa học")+COUNTIFS('[1]BANG DIEM CHI TIET'!$N$4:$N$428,"&lt;8",'[1]BANG DIEM CHI TIET'!$D$4:$D$428,'BAO CAO'!B94,'[1]BANG DIEM CHI TIET'!$M$4:$M$428,"Hóa học")-SUM(C94:E94)</f>
        <v>0</v>
      </c>
      <c r="G94" s="29">
        <f>COUNTIFS('[1]BANG DIEM CHI TIET'!$L$4:$L$428,"&gt;=8",'[1]BANG DIEM CHI TIET'!$D$4:$D$428,'BAO CAO'!B94,'[1]BANG DIEM CHI TIET'!$K$4:$K$428,"Hóa học")+COUNTIFS('[1]BANG DIEM CHI TIET'!$N$4:$N$428,"&gt;=8",'[1]BANG DIEM CHI TIET'!$D$4:$D$428,'BAO CAO'!B94,'[1]BANG DIEM CHI TIET'!$M$4:$M$428,"Hóa học")</f>
        <v>0</v>
      </c>
      <c r="H94" s="38"/>
      <c r="I94" s="34"/>
      <c r="J94" s="34"/>
      <c r="K94" s="34"/>
      <c r="L94" s="34"/>
      <c r="M94" s="34"/>
      <c r="O94" s="34"/>
      <c r="Q94" s="34"/>
      <c r="R94" s="34"/>
      <c r="S94" s="34"/>
    </row>
    <row r="95" spans="1:22">
      <c r="A95" s="33" t="s">
        <v>869</v>
      </c>
      <c r="B95" s="33" t="s">
        <v>1</v>
      </c>
      <c r="C95" s="40" t="s">
        <v>945</v>
      </c>
      <c r="D95" s="41"/>
      <c r="E95" s="41"/>
      <c r="F95" s="41"/>
      <c r="G95" s="42"/>
      <c r="H95" s="35" t="s">
        <v>946</v>
      </c>
      <c r="I95" s="34"/>
      <c r="J95" s="40" t="s">
        <v>945</v>
      </c>
      <c r="K95" s="41"/>
      <c r="L95" s="41"/>
      <c r="M95" s="41"/>
      <c r="N95" s="42"/>
      <c r="O95" s="35" t="s">
        <v>946</v>
      </c>
      <c r="Q95" s="40" t="s">
        <v>945</v>
      </c>
      <c r="R95" s="41"/>
      <c r="S95" s="41"/>
      <c r="T95" s="41"/>
      <c r="U95" s="42"/>
      <c r="V95" s="35" t="s">
        <v>946</v>
      </c>
    </row>
    <row r="96" spans="1:22" ht="63">
      <c r="A96" s="33"/>
      <c r="B96" s="33"/>
      <c r="C96" s="24" t="s">
        <v>900</v>
      </c>
      <c r="D96" s="24" t="s">
        <v>901</v>
      </c>
      <c r="E96" s="24" t="s">
        <v>902</v>
      </c>
      <c r="F96" s="24" t="s">
        <v>903</v>
      </c>
      <c r="G96" s="24" t="s">
        <v>880</v>
      </c>
      <c r="H96" s="37"/>
      <c r="I96" s="34"/>
      <c r="J96" s="24" t="s">
        <v>900</v>
      </c>
      <c r="K96" s="24" t="s">
        <v>901</v>
      </c>
      <c r="L96" s="24" t="s">
        <v>902</v>
      </c>
      <c r="M96" s="24" t="s">
        <v>903</v>
      </c>
      <c r="N96" s="24" t="s">
        <v>880</v>
      </c>
      <c r="O96" s="37"/>
      <c r="Q96" s="24" t="s">
        <v>900</v>
      </c>
      <c r="R96" s="24" t="s">
        <v>901</v>
      </c>
      <c r="S96" s="24" t="s">
        <v>902</v>
      </c>
      <c r="T96" s="24" t="s">
        <v>903</v>
      </c>
      <c r="U96" s="24" t="s">
        <v>880</v>
      </c>
      <c r="V96" s="37"/>
    </row>
    <row r="97" spans="1:22">
      <c r="A97" s="27" t="s">
        <v>896</v>
      </c>
      <c r="B97" s="27" t="s">
        <v>904</v>
      </c>
      <c r="C97" s="29">
        <f>COUNTIFS(Sheet1!$C$3:$C$428,'BAO CAO'!B97,Sheet1!$H$3:$H$428,"&lt;3,5")</f>
        <v>0</v>
      </c>
      <c r="D97" s="29">
        <f>COUNTIFS(Sheet1!$C$3:$C$428,'BAO CAO'!B97,Sheet1!$H$3:$H$428,"&lt;5")-C97</f>
        <v>0</v>
      </c>
      <c r="E97" s="29">
        <f>COUNTIFS(Sheet1!$C$3:$C$428,'BAO CAO'!B97,Sheet1!$H$3:$H$428,"&lt;6,5")-SUM(C97:D97)</f>
        <v>0</v>
      </c>
      <c r="F97" s="29">
        <f>COUNTIFS(Sheet1!$C$3:$C$428,'BAO CAO'!B97,Sheet1!$H$3:$H$428,"&lt;8")-SUM(C97:E97)</f>
        <v>2</v>
      </c>
      <c r="G97" s="29">
        <f>COUNTIFS(Sheet1!$C$3:$C$428,'BAO CAO'!B97,Sheet1!$H$3:$H$428,"&gt;=8")</f>
        <v>0</v>
      </c>
      <c r="H97" s="38" t="s">
        <v>949</v>
      </c>
      <c r="I97" s="34"/>
      <c r="J97" s="29">
        <f>SUMIF($H$97:$H$106,$O97,C$97:C$106)</f>
        <v>0</v>
      </c>
      <c r="K97" s="29">
        <f t="shared" ref="K97:N99" si="21">SUMIF($H$97:$H$106,$O97,D$97:D$106)</f>
        <v>0</v>
      </c>
      <c r="L97" s="29">
        <f t="shared" si="21"/>
        <v>0</v>
      </c>
      <c r="M97" s="29">
        <f t="shared" si="21"/>
        <v>0</v>
      </c>
      <c r="N97" s="29">
        <f t="shared" si="21"/>
        <v>0</v>
      </c>
      <c r="O97" s="38" t="s">
        <v>947</v>
      </c>
      <c r="P97" s="16">
        <f>SUM(J97:N97)</f>
        <v>0</v>
      </c>
      <c r="Q97" s="39" t="e">
        <f>J97/$P97</f>
        <v>#DIV/0!</v>
      </c>
      <c r="R97" s="39" t="e">
        <f t="shared" ref="R97:U99" si="22">K97/$P97</f>
        <v>#DIV/0!</v>
      </c>
      <c r="S97" s="39" t="e">
        <f t="shared" si="22"/>
        <v>#DIV/0!</v>
      </c>
      <c r="T97" s="39" t="e">
        <f t="shared" si="22"/>
        <v>#DIV/0!</v>
      </c>
      <c r="U97" s="39" t="e">
        <f t="shared" si="22"/>
        <v>#DIV/0!</v>
      </c>
      <c r="V97" s="38" t="s">
        <v>947</v>
      </c>
    </row>
    <row r="98" spans="1:22">
      <c r="A98" s="27" t="s">
        <v>897</v>
      </c>
      <c r="B98" s="27" t="s">
        <v>905</v>
      </c>
      <c r="C98" s="29">
        <f>COUNTIFS(Sheet1!$C$3:$C$428,'BAO CAO'!B98,Sheet1!$H$3:$H$428,"&lt;3,5")</f>
        <v>0</v>
      </c>
      <c r="D98" s="29">
        <f>COUNTIFS(Sheet1!$C$3:$C$428,'BAO CAO'!B98,Sheet1!$H$3:$H$428,"&lt;5")-C98</f>
        <v>0</v>
      </c>
      <c r="E98" s="29">
        <f>COUNTIFS(Sheet1!$C$3:$C$428,'BAO CAO'!B98,Sheet1!$H$3:$H$428,"&lt;6,5")-SUM(C98:D98)</f>
        <v>2</v>
      </c>
      <c r="F98" s="29">
        <f>COUNTIFS(Sheet1!$C$3:$C$428,'BAO CAO'!B98,Sheet1!$H$3:$H$428,"&lt;8")-SUM(C98:E98)</f>
        <v>1</v>
      </c>
      <c r="G98" s="29">
        <f>COUNTIFS(Sheet1!$C$3:$C$428,'BAO CAO'!B98,Sheet1!$H$3:$H$428,"&gt;=8")</f>
        <v>1</v>
      </c>
      <c r="H98" s="38" t="s">
        <v>949</v>
      </c>
      <c r="I98" s="34"/>
      <c r="J98" s="29">
        <f t="shared" ref="J98:J99" si="23">SUMIF($H$97:$H$106,$O98,C$97:C$106)</f>
        <v>0</v>
      </c>
      <c r="K98" s="29">
        <f t="shared" si="21"/>
        <v>0</v>
      </c>
      <c r="L98" s="29">
        <f t="shared" si="21"/>
        <v>0</v>
      </c>
      <c r="M98" s="29">
        <f t="shared" si="21"/>
        <v>0</v>
      </c>
      <c r="N98" s="29">
        <f t="shared" si="21"/>
        <v>0</v>
      </c>
      <c r="O98" s="38" t="s">
        <v>948</v>
      </c>
      <c r="P98" s="16">
        <f t="shared" ref="P98:P99" si="24">SUM(J98:N98)</f>
        <v>0</v>
      </c>
      <c r="Q98" s="39" t="e">
        <f t="shared" ref="Q98:Q99" si="25">J98/$P98</f>
        <v>#DIV/0!</v>
      </c>
      <c r="R98" s="39" t="e">
        <f t="shared" si="22"/>
        <v>#DIV/0!</v>
      </c>
      <c r="S98" s="39" t="e">
        <f t="shared" si="22"/>
        <v>#DIV/0!</v>
      </c>
      <c r="T98" s="39" t="e">
        <f t="shared" si="22"/>
        <v>#DIV/0!</v>
      </c>
      <c r="U98" s="39" t="e">
        <f t="shared" si="22"/>
        <v>#DIV/0!</v>
      </c>
      <c r="V98" s="38" t="s">
        <v>948</v>
      </c>
    </row>
    <row r="99" spans="1:22">
      <c r="A99" s="27" t="s">
        <v>906</v>
      </c>
      <c r="B99" s="27" t="s">
        <v>907</v>
      </c>
      <c r="C99" s="29">
        <f>COUNTIFS(Sheet1!$C$3:$C$428,'BAO CAO'!B99,Sheet1!$H$3:$H$428,"&lt;3,5")</f>
        <v>0</v>
      </c>
      <c r="D99" s="29">
        <f>COUNTIFS(Sheet1!$C$3:$C$428,'BAO CAO'!B99,Sheet1!$H$3:$H$428,"&lt;5")-C99</f>
        <v>0</v>
      </c>
      <c r="E99" s="29">
        <f>COUNTIFS(Sheet1!$C$3:$C$428,'BAO CAO'!B99,Sheet1!$H$3:$H$428,"&lt;6,5")-SUM(C99:D99)</f>
        <v>0</v>
      </c>
      <c r="F99" s="29">
        <f>COUNTIFS(Sheet1!$C$3:$C$428,'BAO CAO'!B99,Sheet1!$H$3:$H$428,"&lt;8")-SUM(C99:E99)</f>
        <v>2</v>
      </c>
      <c r="G99" s="29">
        <f>COUNTIFS(Sheet1!$C$3:$C$428,'BAO CAO'!B99,Sheet1!$H$3:$H$428,"&gt;=8")</f>
        <v>0</v>
      </c>
      <c r="H99" s="38" t="s">
        <v>949</v>
      </c>
      <c r="I99" s="34"/>
      <c r="J99" s="29">
        <f t="shared" si="23"/>
        <v>0</v>
      </c>
      <c r="K99" s="29">
        <f t="shared" si="21"/>
        <v>9</v>
      </c>
      <c r="L99" s="29">
        <f t="shared" si="21"/>
        <v>14</v>
      </c>
      <c r="M99" s="29">
        <f t="shared" si="21"/>
        <v>13</v>
      </c>
      <c r="N99" s="29">
        <f t="shared" si="21"/>
        <v>2</v>
      </c>
      <c r="O99" s="38" t="s">
        <v>949</v>
      </c>
      <c r="P99" s="16">
        <f t="shared" si="24"/>
        <v>38</v>
      </c>
      <c r="Q99" s="39">
        <f t="shared" si="25"/>
        <v>0</v>
      </c>
      <c r="R99" s="39">
        <f t="shared" si="22"/>
        <v>0.23684210526315788</v>
      </c>
      <c r="S99" s="39">
        <f t="shared" si="22"/>
        <v>0.36842105263157893</v>
      </c>
      <c r="T99" s="39">
        <f t="shared" si="22"/>
        <v>0.34210526315789475</v>
      </c>
      <c r="U99" s="39">
        <f t="shared" si="22"/>
        <v>5.2631578947368418E-2</v>
      </c>
      <c r="V99" s="38" t="s">
        <v>949</v>
      </c>
    </row>
    <row r="100" spans="1:22">
      <c r="A100" s="27" t="s">
        <v>908</v>
      </c>
      <c r="B100" s="27" t="s">
        <v>909</v>
      </c>
      <c r="C100" s="29">
        <f>COUNTIFS(Sheet1!$C$3:$C$428,'BAO CAO'!B100,Sheet1!$H$3:$H$428,"&lt;3,5")</f>
        <v>0</v>
      </c>
      <c r="D100" s="29">
        <f>COUNTIFS(Sheet1!$C$3:$C$428,'BAO CAO'!B100,Sheet1!$H$3:$H$428,"&lt;5")-C100</f>
        <v>1</v>
      </c>
      <c r="E100" s="29">
        <f>COUNTIFS(Sheet1!$C$3:$C$428,'BAO CAO'!B100,Sheet1!$H$3:$H$428,"&lt;6,5")-SUM(C100:D100)</f>
        <v>2</v>
      </c>
      <c r="F100" s="29">
        <f>COUNTIFS(Sheet1!$C$3:$C$428,'BAO CAO'!B100,Sheet1!$H$3:$H$428,"&lt;8")-SUM(C100:E100)</f>
        <v>0</v>
      </c>
      <c r="G100" s="29">
        <f>COUNTIFS(Sheet1!$C$3:$C$428,'BAO CAO'!B100,Sheet1!$H$3:$H$428,"&gt;=8")</f>
        <v>0</v>
      </c>
      <c r="H100" s="38" t="s">
        <v>949</v>
      </c>
      <c r="I100" s="34"/>
      <c r="J100" s="34"/>
      <c r="K100" s="34"/>
      <c r="L100" s="34"/>
      <c r="M100" s="34"/>
      <c r="O100" s="34"/>
      <c r="Q100" s="34"/>
      <c r="R100" s="34"/>
      <c r="S100" s="34"/>
    </row>
    <row r="101" spans="1:22">
      <c r="A101" s="27" t="s">
        <v>910</v>
      </c>
      <c r="B101" s="27" t="s">
        <v>911</v>
      </c>
      <c r="C101" s="29">
        <f>COUNTIFS(Sheet1!$C$3:$C$428,'BAO CAO'!B101,Sheet1!$H$3:$H$428,"&lt;3,5")</f>
        <v>0</v>
      </c>
      <c r="D101" s="29">
        <f>COUNTIFS(Sheet1!$C$3:$C$428,'BAO CAO'!B101,Sheet1!$H$3:$H$428,"&lt;5")-C101</f>
        <v>3</v>
      </c>
      <c r="E101" s="29">
        <f>COUNTIFS(Sheet1!$C$3:$C$428,'BAO CAO'!B101,Sheet1!$H$3:$H$428,"&lt;6,5")-SUM(C101:D101)</f>
        <v>3</v>
      </c>
      <c r="F101" s="29">
        <f>COUNTIFS(Sheet1!$C$3:$C$428,'BAO CAO'!B101,Sheet1!$H$3:$H$428,"&lt;8")-SUM(C101:E101)</f>
        <v>2</v>
      </c>
      <c r="G101" s="29">
        <f>COUNTIFS(Sheet1!$C$3:$C$428,'BAO CAO'!B101,Sheet1!$H$3:$H$428,"&gt;=8")</f>
        <v>0</v>
      </c>
      <c r="H101" s="38" t="s">
        <v>949</v>
      </c>
      <c r="I101" s="34"/>
      <c r="J101" s="34"/>
      <c r="K101" s="34"/>
      <c r="L101" s="34"/>
      <c r="M101" s="34"/>
      <c r="O101" s="34"/>
      <c r="Q101" s="34"/>
      <c r="R101" s="34"/>
      <c r="S101" s="34"/>
    </row>
    <row r="102" spans="1:22">
      <c r="A102" s="27" t="s">
        <v>40</v>
      </c>
      <c r="B102" s="27" t="s">
        <v>912</v>
      </c>
      <c r="C102" s="29">
        <f>COUNTIFS(Sheet1!$C$3:$C$428,'BAO CAO'!B102,Sheet1!$H$3:$H$428,"&lt;3,5")</f>
        <v>0</v>
      </c>
      <c r="D102" s="29">
        <f>COUNTIFS(Sheet1!$C$3:$C$428,'BAO CAO'!B102,Sheet1!$H$3:$H$428,"&lt;5")-C102</f>
        <v>5</v>
      </c>
      <c r="E102" s="29">
        <f>COUNTIFS(Sheet1!$C$3:$C$428,'BAO CAO'!B102,Sheet1!$H$3:$H$428,"&lt;6,5")-SUM(C102:D102)</f>
        <v>7</v>
      </c>
      <c r="F102" s="29">
        <f>COUNTIFS(Sheet1!$C$3:$C$428,'BAO CAO'!B102,Sheet1!$H$3:$H$428,"&lt;8")-SUM(C102:E102)</f>
        <v>6</v>
      </c>
      <c r="G102" s="29">
        <f>COUNTIFS(Sheet1!$C$3:$C$428,'BAO CAO'!B102,Sheet1!$H$3:$H$428,"&gt;=8")</f>
        <v>1</v>
      </c>
      <c r="H102" s="38" t="s">
        <v>949</v>
      </c>
      <c r="I102" s="34"/>
      <c r="J102" s="34"/>
      <c r="K102" s="34"/>
      <c r="L102" s="34"/>
      <c r="M102" s="34"/>
      <c r="O102" s="34"/>
      <c r="Q102" s="34"/>
      <c r="R102" s="34"/>
      <c r="S102" s="34"/>
    </row>
    <row r="103" spans="1:22">
      <c r="A103" s="27" t="s">
        <v>7</v>
      </c>
      <c r="B103" s="27" t="s">
        <v>913</v>
      </c>
      <c r="C103" s="29">
        <f>COUNTIFS('[1]BANG DIEM CHI TIET'!$L$4:$L$428,"&lt;3.5",'[1]BANG DIEM CHI TIET'!$D$4:$D$428,'BAO CAO'!B103,'[1]BANG DIEM CHI TIET'!$K$4:$K$428,"Sinh học")+COUNTIFS('[1]BANG DIEM CHI TIET'!$N$4:$N$428,"&lt;3.5",'[1]BANG DIEM CHI TIET'!$D$4:$D$428,'BAO CAO'!B103,'[1]BANG DIEM CHI TIET'!$M$4:$M$428,"Sinh học")</f>
        <v>0</v>
      </c>
      <c r="D103" s="29">
        <f>COUNTIFS('[1]BANG DIEM CHI TIET'!$L$4:$L$428,"&lt;5",'[1]BANG DIEM CHI TIET'!$D$4:$D$428,'BAO CAO'!B103,'[1]BANG DIEM CHI TIET'!$K$4:$K$428,"Sinh học")+COUNTIFS('[1]BANG DIEM CHI TIET'!$N$4:$N$428,"&lt;5",'[1]BANG DIEM CHI TIET'!$D$4:$D$428,'BAO CAO'!B103,'[1]BANG DIEM CHI TIET'!$M$4:$M$428,"Sinh học")-C103</f>
        <v>0</v>
      </c>
      <c r="E103" s="29">
        <f>COUNTIFS('[1]BANG DIEM CHI TIET'!$L$4:$L$428,"&lt;6.5",'[1]BANG DIEM CHI TIET'!$D$4:$D$428,'BAO CAO'!B103,'[1]BANG DIEM CHI TIET'!$K$4:$K$428,"Sinh học")+COUNTIFS('[1]BANG DIEM CHI TIET'!$N$4:$N$428,"&lt;6.5",'[1]BANG DIEM CHI TIET'!$D$4:$D$428,'BAO CAO'!B103,'[1]BANG DIEM CHI TIET'!$M$4:$M$428,"Sinh học")-SUM(C103:D103)</f>
        <v>0</v>
      </c>
      <c r="F103" s="29">
        <f>COUNTIFS('[1]BANG DIEM CHI TIET'!$L$4:$L$428,"&lt;8",'[1]BANG DIEM CHI TIET'!$D$4:$D$428,'BAO CAO'!B103,'[1]BANG DIEM CHI TIET'!$K$4:$K$428,"Sinh học")+COUNTIFS('[1]BANG DIEM CHI TIET'!$N$4:$N$428,"&lt;8",'[1]BANG DIEM CHI TIET'!$D$4:$D$428,'BAO CAO'!B103,'[1]BANG DIEM CHI TIET'!$M$4:$M$428,"Sinh học")-SUM(C103:E103)</f>
        <v>0</v>
      </c>
      <c r="G103" s="29">
        <f>COUNTIFS('[1]BANG DIEM CHI TIET'!$L$4:$L$428,"&gt;=8",'[1]BANG DIEM CHI TIET'!$D$4:$D$428,'BAO CAO'!B103,'[1]BANG DIEM CHI TIET'!$K$4:$K$428,"Sinh học")+COUNTIFS('[1]BANG DIEM CHI TIET'!$N$4:$N$428,"&gt;=8",'[1]BANG DIEM CHI TIET'!$D$4:$D$428,'BAO CAO'!B103,'[1]BANG DIEM CHI TIET'!$M$4:$M$428,"Sinh học")</f>
        <v>0</v>
      </c>
      <c r="H103" s="38"/>
      <c r="I103" s="34"/>
      <c r="J103" s="34"/>
      <c r="K103" s="34"/>
      <c r="L103" s="34"/>
      <c r="M103" s="34"/>
      <c r="O103" s="34"/>
      <c r="Q103" s="34"/>
      <c r="R103" s="34"/>
      <c r="S103" s="34"/>
    </row>
    <row r="104" spans="1:22">
      <c r="A104" s="27" t="s">
        <v>19</v>
      </c>
      <c r="B104" s="27" t="s">
        <v>914</v>
      </c>
      <c r="C104" s="29">
        <f>COUNTIFS('[1]BANG DIEM CHI TIET'!$L$4:$L$428,"&lt;3.5",'[1]BANG DIEM CHI TIET'!$D$4:$D$428,'BAO CAO'!B104,'[1]BANG DIEM CHI TIET'!$K$4:$K$428,"Sinh học")+COUNTIFS('[1]BANG DIEM CHI TIET'!$N$4:$N$428,"&lt;3.5",'[1]BANG DIEM CHI TIET'!$D$4:$D$428,'BAO CAO'!B104,'[1]BANG DIEM CHI TIET'!$M$4:$M$428,"Sinh học")</f>
        <v>0</v>
      </c>
      <c r="D104" s="29">
        <f>COUNTIFS('[1]BANG DIEM CHI TIET'!$L$4:$L$428,"&lt;5",'[1]BANG DIEM CHI TIET'!$D$4:$D$428,'BAO CAO'!B104,'[1]BANG DIEM CHI TIET'!$K$4:$K$428,"Sinh học")+COUNTIFS('[1]BANG DIEM CHI TIET'!$N$4:$N$428,"&lt;5",'[1]BANG DIEM CHI TIET'!$D$4:$D$428,'BAO CAO'!B104,'[1]BANG DIEM CHI TIET'!$M$4:$M$428,"Sinh học")-C104</f>
        <v>0</v>
      </c>
      <c r="E104" s="29">
        <f>COUNTIFS('[1]BANG DIEM CHI TIET'!$L$4:$L$428,"&lt;6.5",'[1]BANG DIEM CHI TIET'!$D$4:$D$428,'BAO CAO'!B104,'[1]BANG DIEM CHI TIET'!$K$4:$K$428,"Sinh học")+COUNTIFS('[1]BANG DIEM CHI TIET'!$N$4:$N$428,"&lt;6.5",'[1]BANG DIEM CHI TIET'!$D$4:$D$428,'BAO CAO'!B104,'[1]BANG DIEM CHI TIET'!$M$4:$M$428,"Sinh học")-SUM(C104:D104)</f>
        <v>0</v>
      </c>
      <c r="F104" s="29">
        <f>COUNTIFS('[1]BANG DIEM CHI TIET'!$L$4:$L$428,"&lt;8",'[1]BANG DIEM CHI TIET'!$D$4:$D$428,'BAO CAO'!B104,'[1]BANG DIEM CHI TIET'!$K$4:$K$428,"Sinh học")+COUNTIFS('[1]BANG DIEM CHI TIET'!$N$4:$N$428,"&lt;8",'[1]BANG DIEM CHI TIET'!$D$4:$D$428,'BAO CAO'!B104,'[1]BANG DIEM CHI TIET'!$M$4:$M$428,"Sinh học")-SUM(C104:E104)</f>
        <v>0</v>
      </c>
      <c r="G104" s="29">
        <f>COUNTIFS('[1]BANG DIEM CHI TIET'!$L$4:$L$428,"&gt;=8",'[1]BANG DIEM CHI TIET'!$D$4:$D$428,'BAO CAO'!B104,'[1]BANG DIEM CHI TIET'!$K$4:$K$428,"Sinh học")+COUNTIFS('[1]BANG DIEM CHI TIET'!$N$4:$N$428,"&gt;=8",'[1]BANG DIEM CHI TIET'!$D$4:$D$428,'BAO CAO'!B104,'[1]BANG DIEM CHI TIET'!$M$4:$M$428,"Sinh học")</f>
        <v>0</v>
      </c>
      <c r="H104" s="38"/>
      <c r="I104" s="34"/>
      <c r="J104" s="34"/>
      <c r="K104" s="34"/>
      <c r="L104" s="34"/>
      <c r="M104" s="34"/>
      <c r="O104" s="34"/>
      <c r="Q104" s="34"/>
      <c r="R104" s="34"/>
      <c r="S104" s="34"/>
    </row>
    <row r="105" spans="1:22">
      <c r="A105" s="27" t="s">
        <v>16</v>
      </c>
      <c r="B105" s="27" t="s">
        <v>915</v>
      </c>
      <c r="C105" s="29">
        <f>COUNTIFS('[1]BANG DIEM CHI TIET'!$L$4:$L$428,"&lt;3.5",'[1]BANG DIEM CHI TIET'!$D$4:$D$428,'BAO CAO'!B105,'[1]BANG DIEM CHI TIET'!$K$4:$K$428,"Sinh học")+COUNTIFS('[1]BANG DIEM CHI TIET'!$N$4:$N$428,"&lt;3.5",'[1]BANG DIEM CHI TIET'!$D$4:$D$428,'BAO CAO'!B105,'[1]BANG DIEM CHI TIET'!$M$4:$M$428,"Sinh học")</f>
        <v>0</v>
      </c>
      <c r="D105" s="29">
        <f>COUNTIFS('[1]BANG DIEM CHI TIET'!$L$4:$L$428,"&lt;5",'[1]BANG DIEM CHI TIET'!$D$4:$D$428,'BAO CAO'!B105,'[1]BANG DIEM CHI TIET'!$K$4:$K$428,"Sinh học")+COUNTIFS('[1]BANG DIEM CHI TIET'!$N$4:$N$428,"&lt;5",'[1]BANG DIEM CHI TIET'!$D$4:$D$428,'BAO CAO'!B105,'[1]BANG DIEM CHI TIET'!$M$4:$M$428,"Sinh học")-C105</f>
        <v>0</v>
      </c>
      <c r="E105" s="29">
        <f>COUNTIFS('[1]BANG DIEM CHI TIET'!$L$4:$L$428,"&lt;6.5",'[1]BANG DIEM CHI TIET'!$D$4:$D$428,'BAO CAO'!B105,'[1]BANG DIEM CHI TIET'!$K$4:$K$428,"Sinh học")+COUNTIFS('[1]BANG DIEM CHI TIET'!$N$4:$N$428,"&lt;6.5",'[1]BANG DIEM CHI TIET'!$D$4:$D$428,'BAO CAO'!B105,'[1]BANG DIEM CHI TIET'!$M$4:$M$428,"Sinh học")-SUM(C105:D105)</f>
        <v>0</v>
      </c>
      <c r="F105" s="29">
        <f>COUNTIFS('[1]BANG DIEM CHI TIET'!$L$4:$L$428,"&lt;8",'[1]BANG DIEM CHI TIET'!$D$4:$D$428,'BAO CAO'!B105,'[1]BANG DIEM CHI TIET'!$K$4:$K$428,"Sinh học")+COUNTIFS('[1]BANG DIEM CHI TIET'!$N$4:$N$428,"&lt;8",'[1]BANG DIEM CHI TIET'!$D$4:$D$428,'BAO CAO'!B105,'[1]BANG DIEM CHI TIET'!$M$4:$M$428,"Sinh học")-SUM(C105:E105)</f>
        <v>0</v>
      </c>
      <c r="G105" s="29">
        <f>COUNTIFS('[1]BANG DIEM CHI TIET'!$L$4:$L$428,"&gt;=8",'[1]BANG DIEM CHI TIET'!$D$4:$D$428,'BAO CAO'!B105,'[1]BANG DIEM CHI TIET'!$K$4:$K$428,"Sinh học")+COUNTIFS('[1]BANG DIEM CHI TIET'!$N$4:$N$428,"&gt;=8",'[1]BANG DIEM CHI TIET'!$D$4:$D$428,'BAO CAO'!B105,'[1]BANG DIEM CHI TIET'!$M$4:$M$428,"Sinh học")</f>
        <v>0</v>
      </c>
      <c r="H105" s="38"/>
      <c r="I105" s="34"/>
      <c r="J105" s="34"/>
      <c r="K105" s="34"/>
      <c r="L105" s="34"/>
      <c r="M105" s="34"/>
      <c r="O105" s="34"/>
      <c r="Q105" s="34"/>
      <c r="R105" s="34"/>
      <c r="S105" s="34"/>
    </row>
    <row r="106" spans="1:22">
      <c r="A106" s="27" t="s">
        <v>916</v>
      </c>
      <c r="B106" s="27" t="s">
        <v>917</v>
      </c>
      <c r="C106" s="29">
        <f>COUNTIFS('[1]BANG DIEM CHI TIET'!$L$4:$L$428,"&lt;3.5",'[1]BANG DIEM CHI TIET'!$D$4:$D$428,'BAO CAO'!B106,'[1]BANG DIEM CHI TIET'!$K$4:$K$428,"Sinh học")+COUNTIFS('[1]BANG DIEM CHI TIET'!$N$4:$N$428,"&lt;3.5",'[1]BANG DIEM CHI TIET'!$D$4:$D$428,'BAO CAO'!B106,'[1]BANG DIEM CHI TIET'!$M$4:$M$428,"Sinh học")</f>
        <v>0</v>
      </c>
      <c r="D106" s="29">
        <f>COUNTIFS('[1]BANG DIEM CHI TIET'!$L$4:$L$428,"&lt;5",'[1]BANG DIEM CHI TIET'!$D$4:$D$428,'BAO CAO'!B106,'[1]BANG DIEM CHI TIET'!$K$4:$K$428,"Sinh học")+COUNTIFS('[1]BANG DIEM CHI TIET'!$N$4:$N$428,"&lt;5",'[1]BANG DIEM CHI TIET'!$D$4:$D$428,'BAO CAO'!B106,'[1]BANG DIEM CHI TIET'!$M$4:$M$428,"Sinh học")-C106</f>
        <v>0</v>
      </c>
      <c r="E106" s="29">
        <f>COUNTIFS('[1]BANG DIEM CHI TIET'!$L$4:$L$428,"&lt;6.5",'[1]BANG DIEM CHI TIET'!$D$4:$D$428,'BAO CAO'!B106,'[1]BANG DIEM CHI TIET'!$K$4:$K$428,"Sinh học")+COUNTIFS('[1]BANG DIEM CHI TIET'!$N$4:$N$428,"&lt;6.5",'[1]BANG DIEM CHI TIET'!$D$4:$D$428,'BAO CAO'!B106,'[1]BANG DIEM CHI TIET'!$M$4:$M$428,"Sinh học")-SUM(C106:D106)</f>
        <v>0</v>
      </c>
      <c r="F106" s="29">
        <f>COUNTIFS('[1]BANG DIEM CHI TIET'!$L$4:$L$428,"&lt;8",'[1]BANG DIEM CHI TIET'!$D$4:$D$428,'BAO CAO'!B106,'[1]BANG DIEM CHI TIET'!$K$4:$K$428,"Sinh học")+COUNTIFS('[1]BANG DIEM CHI TIET'!$N$4:$N$428,"&lt;8",'[1]BANG DIEM CHI TIET'!$D$4:$D$428,'BAO CAO'!B106,'[1]BANG DIEM CHI TIET'!$M$4:$M$428,"Sinh học")-SUM(C106:E106)</f>
        <v>0</v>
      </c>
      <c r="G106" s="29">
        <f>COUNTIFS('[1]BANG DIEM CHI TIET'!$L$4:$L$428,"&gt;=8",'[1]BANG DIEM CHI TIET'!$D$4:$D$428,'BAO CAO'!B106,'[1]BANG DIEM CHI TIET'!$K$4:$K$428,"Sinh học")+COUNTIFS('[1]BANG DIEM CHI TIET'!$N$4:$N$428,"&gt;=8",'[1]BANG DIEM CHI TIET'!$D$4:$D$428,'BAO CAO'!B106,'[1]BANG DIEM CHI TIET'!$M$4:$M$428,"Sinh học")</f>
        <v>0</v>
      </c>
      <c r="H106" s="38"/>
      <c r="I106" s="34"/>
      <c r="J106" s="34"/>
      <c r="K106" s="34"/>
      <c r="L106" s="34"/>
      <c r="M106" s="34"/>
      <c r="O106" s="34"/>
      <c r="Q106" s="34"/>
      <c r="R106" s="34"/>
      <c r="S106" s="34"/>
    </row>
    <row r="107" spans="1:22">
      <c r="A107" s="33" t="s">
        <v>869</v>
      </c>
      <c r="B107" s="33" t="s">
        <v>1</v>
      </c>
      <c r="C107" s="40" t="s">
        <v>950</v>
      </c>
      <c r="D107" s="41"/>
      <c r="E107" s="41"/>
      <c r="F107" s="41"/>
      <c r="G107" s="42"/>
      <c r="H107" s="35" t="s">
        <v>951</v>
      </c>
      <c r="I107" s="34"/>
      <c r="J107" s="40" t="s">
        <v>950</v>
      </c>
      <c r="K107" s="41"/>
      <c r="L107" s="41"/>
      <c r="M107" s="41"/>
      <c r="N107" s="42"/>
      <c r="O107" s="35" t="s">
        <v>951</v>
      </c>
      <c r="Q107" s="40" t="s">
        <v>950</v>
      </c>
      <c r="R107" s="41"/>
      <c r="S107" s="41"/>
      <c r="T107" s="41"/>
      <c r="U107" s="42"/>
      <c r="V107" s="35" t="s">
        <v>951</v>
      </c>
    </row>
    <row r="108" spans="1:22" ht="63">
      <c r="A108" s="33"/>
      <c r="B108" s="33"/>
      <c r="C108" s="24" t="s">
        <v>900</v>
      </c>
      <c r="D108" s="24" t="s">
        <v>901</v>
      </c>
      <c r="E108" s="24" t="s">
        <v>902</v>
      </c>
      <c r="F108" s="24" t="s">
        <v>903</v>
      </c>
      <c r="G108" s="24" t="s">
        <v>880</v>
      </c>
      <c r="H108" s="37"/>
      <c r="I108" s="34"/>
      <c r="J108" s="24" t="s">
        <v>900</v>
      </c>
      <c r="K108" s="24" t="s">
        <v>901</v>
      </c>
      <c r="L108" s="24" t="s">
        <v>902</v>
      </c>
      <c r="M108" s="24" t="s">
        <v>903</v>
      </c>
      <c r="N108" s="24" t="s">
        <v>880</v>
      </c>
      <c r="O108" s="37"/>
      <c r="Q108" s="24" t="s">
        <v>900</v>
      </c>
      <c r="R108" s="24" t="s">
        <v>901</v>
      </c>
      <c r="S108" s="24" t="s">
        <v>902</v>
      </c>
      <c r="T108" s="24" t="s">
        <v>903</v>
      </c>
      <c r="U108" s="24" t="s">
        <v>880</v>
      </c>
      <c r="V108" s="37"/>
    </row>
    <row r="109" spans="1:22">
      <c r="A109" s="27" t="s">
        <v>896</v>
      </c>
      <c r="B109" s="27" t="s">
        <v>904</v>
      </c>
      <c r="C109" s="29">
        <f>COUNTIFS(Sheet1!$C$3:$C$428,'BAO CAO'!B109,Sheet1!$I$3:$I$428,"&lt;3,5")</f>
        <v>0</v>
      </c>
      <c r="D109" s="29">
        <f>COUNTIFS(Sheet1!$C$3:$C$428,'BAO CAO'!B109,Sheet1!$I$3:$I$428,"&lt;5")-C109</f>
        <v>0</v>
      </c>
      <c r="E109" s="29">
        <f>COUNTIFS(Sheet1!$C$3:$C$428,'BAO CAO'!B109,Sheet1!$I$3:$I$428,"&lt;6,5")-SUM(C109:D109)</f>
        <v>0</v>
      </c>
      <c r="F109" s="29">
        <f>COUNTIFS(Sheet1!$C$3:$C$428,'BAO CAO'!B109,Sheet1!$I$3:$I$428,"&lt;8")-SUM(C109:E109)</f>
        <v>0</v>
      </c>
      <c r="G109" s="29">
        <f>COUNTIFS(Sheet1!$C$3:$C$428,'BAO CAO'!B109,Sheet1!$I$3:$I$428,"&gt;=8")</f>
        <v>1</v>
      </c>
      <c r="H109" s="38" t="s">
        <v>952</v>
      </c>
      <c r="I109" s="34"/>
      <c r="J109" s="29">
        <f>SUMIF($H$109:$H$118,$O109,C$109:C$118)</f>
        <v>2</v>
      </c>
      <c r="K109" s="29">
        <f t="shared" ref="K109:N111" si="26">SUMIF($H$109:$H$118,$O109,D$109:D$118)</f>
        <v>15</v>
      </c>
      <c r="L109" s="29">
        <f t="shared" si="26"/>
        <v>24</v>
      </c>
      <c r="M109" s="29">
        <f t="shared" si="26"/>
        <v>32</v>
      </c>
      <c r="N109" s="29">
        <f t="shared" si="26"/>
        <v>9</v>
      </c>
      <c r="O109" s="38" t="s">
        <v>952</v>
      </c>
      <c r="P109" s="16">
        <f>SUM(J109:N109)</f>
        <v>82</v>
      </c>
      <c r="Q109" s="39">
        <f>J109/$P109</f>
        <v>2.4390243902439025E-2</v>
      </c>
      <c r="R109" s="39">
        <f t="shared" ref="R109:U111" si="27">K109/$P109</f>
        <v>0.18292682926829268</v>
      </c>
      <c r="S109" s="39">
        <f t="shared" si="27"/>
        <v>0.29268292682926828</v>
      </c>
      <c r="T109" s="39">
        <f t="shared" si="27"/>
        <v>0.3902439024390244</v>
      </c>
      <c r="U109" s="39">
        <f t="shared" si="27"/>
        <v>0.10975609756097561</v>
      </c>
      <c r="V109" s="38" t="s">
        <v>952</v>
      </c>
    </row>
    <row r="110" spans="1:22">
      <c r="A110" s="27" t="s">
        <v>897</v>
      </c>
      <c r="B110" s="27" t="s">
        <v>905</v>
      </c>
      <c r="C110" s="29">
        <f>COUNTIFS(Sheet1!$C$3:$C$428,'BAO CAO'!B110,Sheet1!$I$3:$I$428,"&lt;3,5")</f>
        <v>0</v>
      </c>
      <c r="D110" s="29">
        <f>COUNTIFS(Sheet1!$C$3:$C$428,'BAO CAO'!B110,Sheet1!$I$3:$I$428,"&lt;5")-C110</f>
        <v>3</v>
      </c>
      <c r="E110" s="29">
        <f>COUNTIFS(Sheet1!$C$3:$C$428,'BAO CAO'!B110,Sheet1!$I$3:$I$428,"&lt;6,5")-SUM(C110:D110)</f>
        <v>1</v>
      </c>
      <c r="F110" s="29">
        <f>COUNTIFS(Sheet1!$C$3:$C$428,'BAO CAO'!B110,Sheet1!$I$3:$I$428,"&lt;8")-SUM(C110:E110)</f>
        <v>0</v>
      </c>
      <c r="G110" s="29">
        <f>COUNTIFS(Sheet1!$C$3:$C$428,'BAO CAO'!B110,Sheet1!$I$3:$I$428,"&gt;=8")</f>
        <v>0</v>
      </c>
      <c r="H110" s="38" t="s">
        <v>953</v>
      </c>
      <c r="I110" s="34"/>
      <c r="J110" s="29">
        <f t="shared" ref="J110:J111" si="28">SUMIF($H$109:$H$118,$O110,C$109:C$118)</f>
        <v>2</v>
      </c>
      <c r="K110" s="29">
        <f t="shared" si="26"/>
        <v>13</v>
      </c>
      <c r="L110" s="29">
        <f t="shared" si="26"/>
        <v>19</v>
      </c>
      <c r="M110" s="29">
        <f t="shared" si="26"/>
        <v>11</v>
      </c>
      <c r="N110" s="29">
        <f t="shared" si="26"/>
        <v>4</v>
      </c>
      <c r="O110" s="38" t="s">
        <v>953</v>
      </c>
      <c r="P110" s="16">
        <f t="shared" ref="P110:P111" si="29">SUM(J110:N110)</f>
        <v>49</v>
      </c>
      <c r="Q110" s="39">
        <f t="shared" ref="Q110:Q111" si="30">J110/$P110</f>
        <v>4.0816326530612242E-2</v>
      </c>
      <c r="R110" s="39">
        <f t="shared" si="27"/>
        <v>0.26530612244897961</v>
      </c>
      <c r="S110" s="39">
        <f t="shared" si="27"/>
        <v>0.38775510204081631</v>
      </c>
      <c r="T110" s="39">
        <f t="shared" si="27"/>
        <v>0.22448979591836735</v>
      </c>
      <c r="U110" s="39">
        <f t="shared" si="27"/>
        <v>8.1632653061224483E-2</v>
      </c>
      <c r="V110" s="38" t="s">
        <v>953</v>
      </c>
    </row>
    <row r="111" spans="1:22">
      <c r="A111" s="27" t="s">
        <v>906</v>
      </c>
      <c r="B111" s="27" t="s">
        <v>907</v>
      </c>
      <c r="C111" s="29">
        <f>COUNTIFS(Sheet1!$C$3:$C$428,'BAO CAO'!B111,Sheet1!$I$3:$I$428,"&lt;3,5")</f>
        <v>0</v>
      </c>
      <c r="D111" s="29">
        <f>COUNTIFS(Sheet1!$C$3:$C$428,'BAO CAO'!B111,Sheet1!$I$3:$I$428,"&lt;5")-C111</f>
        <v>1</v>
      </c>
      <c r="E111" s="29">
        <f>COUNTIFS(Sheet1!$C$3:$C$428,'BAO CAO'!B111,Sheet1!$I$3:$I$428,"&lt;6,5")-SUM(C111:D111)</f>
        <v>2</v>
      </c>
      <c r="F111" s="29">
        <f>COUNTIFS(Sheet1!$C$3:$C$428,'BAO CAO'!B111,Sheet1!$I$3:$I$428,"&lt;8")-SUM(C111:E111)</f>
        <v>2</v>
      </c>
      <c r="G111" s="29">
        <f>COUNTIFS(Sheet1!$C$3:$C$428,'BAO CAO'!B111,Sheet1!$I$3:$I$428,"&gt;=8")</f>
        <v>0</v>
      </c>
      <c r="H111" s="38" t="s">
        <v>952</v>
      </c>
      <c r="I111" s="34"/>
      <c r="J111" s="29">
        <f t="shared" si="28"/>
        <v>4</v>
      </c>
      <c r="K111" s="29">
        <f t="shared" si="26"/>
        <v>23</v>
      </c>
      <c r="L111" s="29">
        <f t="shared" si="26"/>
        <v>21</v>
      </c>
      <c r="M111" s="29">
        <f t="shared" si="26"/>
        <v>11</v>
      </c>
      <c r="N111" s="29">
        <f t="shared" si="26"/>
        <v>1</v>
      </c>
      <c r="O111" s="38" t="s">
        <v>954</v>
      </c>
      <c r="P111" s="16">
        <f t="shared" si="29"/>
        <v>60</v>
      </c>
      <c r="Q111" s="39">
        <f t="shared" si="30"/>
        <v>6.6666666666666666E-2</v>
      </c>
      <c r="R111" s="39">
        <f t="shared" si="27"/>
        <v>0.38333333333333336</v>
      </c>
      <c r="S111" s="39">
        <f t="shared" si="27"/>
        <v>0.35</v>
      </c>
      <c r="T111" s="39">
        <f t="shared" si="27"/>
        <v>0.18333333333333332</v>
      </c>
      <c r="U111" s="39">
        <f t="shared" si="27"/>
        <v>1.6666666666666666E-2</v>
      </c>
      <c r="V111" s="38" t="s">
        <v>954</v>
      </c>
    </row>
    <row r="112" spans="1:22">
      <c r="A112" s="27" t="s">
        <v>908</v>
      </c>
      <c r="B112" s="27" t="s">
        <v>909</v>
      </c>
      <c r="C112" s="29">
        <f>COUNTIFS(Sheet1!$C$3:$C$428,'BAO CAO'!B112,Sheet1!$I$3:$I$428,"&lt;3,5")</f>
        <v>1</v>
      </c>
      <c r="D112" s="29">
        <f>COUNTIFS(Sheet1!$C$3:$C$428,'BAO CAO'!B112,Sheet1!$I$3:$I$428,"&lt;5")-C112</f>
        <v>5</v>
      </c>
      <c r="E112" s="29">
        <f>COUNTIFS(Sheet1!$C$3:$C$428,'BAO CAO'!B112,Sheet1!$I$3:$I$428,"&lt;6,5")-SUM(C112:D112)</f>
        <v>13</v>
      </c>
      <c r="F112" s="29">
        <f>COUNTIFS(Sheet1!$C$3:$C$428,'BAO CAO'!B112,Sheet1!$I$3:$I$428,"&lt;8")-SUM(C112:E112)</f>
        <v>7</v>
      </c>
      <c r="G112" s="29">
        <f>COUNTIFS(Sheet1!$C$3:$C$428,'BAO CAO'!B112,Sheet1!$I$3:$I$428,"&gt;=8")</f>
        <v>0</v>
      </c>
      <c r="H112" s="38" t="s">
        <v>954</v>
      </c>
      <c r="I112" s="34"/>
      <c r="J112" s="34"/>
      <c r="K112" s="34"/>
      <c r="L112" s="34"/>
      <c r="M112" s="34"/>
      <c r="O112" s="34"/>
      <c r="Q112" s="34"/>
      <c r="R112" s="34"/>
      <c r="S112" s="34"/>
    </row>
    <row r="113" spans="1:22">
      <c r="A113" s="27" t="s">
        <v>910</v>
      </c>
      <c r="B113" s="27" t="s">
        <v>911</v>
      </c>
      <c r="C113" s="29">
        <f>COUNTIFS(Sheet1!$C$3:$C$428,'BAO CAO'!B113,Sheet1!$I$3:$I$428,"&lt;3,5")</f>
        <v>1</v>
      </c>
      <c r="D113" s="29">
        <f>COUNTIFS(Sheet1!$C$3:$C$428,'BAO CAO'!B113,Sheet1!$I$3:$I$428,"&lt;5")-C113</f>
        <v>5</v>
      </c>
      <c r="E113" s="29">
        <f>COUNTIFS(Sheet1!$C$3:$C$428,'BAO CAO'!B113,Sheet1!$I$3:$I$428,"&lt;6,5")-SUM(C113:D113)</f>
        <v>3</v>
      </c>
      <c r="F113" s="29">
        <f>COUNTIFS(Sheet1!$C$3:$C$428,'BAO CAO'!B113,Sheet1!$I$3:$I$428,"&lt;8")-SUM(C113:E113)</f>
        <v>5</v>
      </c>
      <c r="G113" s="29">
        <f>COUNTIFS(Sheet1!$C$3:$C$428,'BAO CAO'!B113,Sheet1!$I$3:$I$428,"&gt;=8")</f>
        <v>1</v>
      </c>
      <c r="H113" s="38" t="s">
        <v>952</v>
      </c>
      <c r="I113" s="34"/>
      <c r="J113" s="34"/>
      <c r="K113" s="34"/>
      <c r="L113" s="34"/>
      <c r="M113" s="34"/>
      <c r="O113" s="34"/>
      <c r="Q113" s="34"/>
      <c r="R113" s="34"/>
      <c r="S113" s="34"/>
    </row>
    <row r="114" spans="1:22">
      <c r="A114" s="27" t="s">
        <v>40</v>
      </c>
      <c r="B114" s="27" t="s">
        <v>912</v>
      </c>
      <c r="C114" s="29">
        <f>COUNTIFS(Sheet1!$C$3:$C$428,'BAO CAO'!B114,Sheet1!$I$3:$I$428,"&lt;3,5")</f>
        <v>0</v>
      </c>
      <c r="D114" s="29">
        <f>COUNTIFS(Sheet1!$C$3:$C$428,'BAO CAO'!B114,Sheet1!$I$3:$I$428,"&lt;5")-C114</f>
        <v>1</v>
      </c>
      <c r="E114" s="29">
        <f>COUNTIFS(Sheet1!$C$3:$C$428,'BAO CAO'!B114,Sheet1!$I$3:$I$428,"&lt;6,5")-SUM(C114:D114)</f>
        <v>5</v>
      </c>
      <c r="F114" s="29">
        <f>COUNTIFS(Sheet1!$C$3:$C$428,'BAO CAO'!B114,Sheet1!$I$3:$I$428,"&lt;8")-SUM(C114:E114)</f>
        <v>4</v>
      </c>
      <c r="G114" s="29">
        <f>COUNTIFS(Sheet1!$C$3:$C$428,'BAO CAO'!B114,Sheet1!$I$3:$I$428,"&gt;=8")</f>
        <v>0</v>
      </c>
      <c r="H114" s="38" t="s">
        <v>953</v>
      </c>
      <c r="I114" s="34"/>
      <c r="J114" s="34"/>
      <c r="K114" s="34"/>
      <c r="L114" s="34"/>
      <c r="M114" s="34"/>
      <c r="O114" s="34"/>
      <c r="Q114" s="34"/>
      <c r="R114" s="34"/>
      <c r="S114" s="34"/>
    </row>
    <row r="115" spans="1:22">
      <c r="A115" s="27" t="s">
        <v>7</v>
      </c>
      <c r="B115" s="27" t="s">
        <v>913</v>
      </c>
      <c r="C115" s="29">
        <f>COUNTIFS(Sheet1!$C$3:$C$428,'BAO CAO'!B115,Sheet1!$I$3:$I$428,"&lt;3,5")</f>
        <v>1</v>
      </c>
      <c r="D115" s="29">
        <f>COUNTIFS(Sheet1!$C$3:$C$428,'BAO CAO'!B115,Sheet1!$I$3:$I$428,"&lt;5")-C115</f>
        <v>6</v>
      </c>
      <c r="E115" s="29">
        <f>COUNTIFS(Sheet1!$C$3:$C$428,'BAO CAO'!B115,Sheet1!$I$3:$I$428,"&lt;6,5")-SUM(C115:D115)</f>
        <v>10</v>
      </c>
      <c r="F115" s="29">
        <f>COUNTIFS(Sheet1!$C$3:$C$428,'BAO CAO'!B115,Sheet1!$I$3:$I$428,"&lt;8")-SUM(C115:E115)</f>
        <v>10</v>
      </c>
      <c r="G115" s="29">
        <f>COUNTIFS(Sheet1!$C$3:$C$428,'BAO CAO'!B115,Sheet1!$I$3:$I$428,"&gt;=8")</f>
        <v>2</v>
      </c>
      <c r="H115" s="38" t="s">
        <v>952</v>
      </c>
      <c r="I115" s="34"/>
      <c r="J115" s="34"/>
      <c r="K115" s="34"/>
      <c r="L115" s="34"/>
      <c r="M115" s="34"/>
      <c r="O115" s="34"/>
      <c r="Q115" s="34"/>
      <c r="R115" s="34"/>
      <c r="S115" s="34"/>
    </row>
    <row r="116" spans="1:22">
      <c r="A116" s="27" t="s">
        <v>19</v>
      </c>
      <c r="B116" s="27" t="s">
        <v>914</v>
      </c>
      <c r="C116" s="29">
        <f>COUNTIFS(Sheet1!$C$3:$C$428,'BAO CAO'!B116,Sheet1!$I$3:$I$428,"&lt;3,5")</f>
        <v>0</v>
      </c>
      <c r="D116" s="29">
        <f>COUNTIFS(Sheet1!$C$3:$C$428,'BAO CAO'!B116,Sheet1!$I$3:$I$428,"&lt;5")-C116</f>
        <v>3</v>
      </c>
      <c r="E116" s="29">
        <f>COUNTIFS(Sheet1!$C$3:$C$428,'BAO CAO'!B116,Sheet1!$I$3:$I$428,"&lt;6,5")-SUM(C116:D116)</f>
        <v>9</v>
      </c>
      <c r="F116" s="29">
        <f>COUNTIFS(Sheet1!$C$3:$C$428,'BAO CAO'!B116,Sheet1!$I$3:$I$428,"&lt;8")-SUM(C116:E116)</f>
        <v>15</v>
      </c>
      <c r="G116" s="29">
        <f>COUNTIFS(Sheet1!$C$3:$C$428,'BAO CAO'!B116,Sheet1!$I$3:$I$428,"&gt;=8")</f>
        <v>5</v>
      </c>
      <c r="H116" s="38" t="s">
        <v>952</v>
      </c>
      <c r="I116" s="34"/>
      <c r="J116" s="34"/>
      <c r="K116" s="34"/>
      <c r="L116" s="34"/>
      <c r="M116" s="34"/>
      <c r="O116" s="34"/>
      <c r="Q116" s="34"/>
      <c r="R116" s="34"/>
      <c r="S116" s="34"/>
    </row>
    <row r="117" spans="1:22">
      <c r="A117" s="27" t="s">
        <v>16</v>
      </c>
      <c r="B117" s="27" t="s">
        <v>915</v>
      </c>
      <c r="C117" s="29">
        <f>COUNTIFS(Sheet1!$C$3:$C$428,'BAO CAO'!B117,Sheet1!$I$3:$I$428,"&lt;3,5")</f>
        <v>2</v>
      </c>
      <c r="D117" s="29">
        <f>COUNTIFS(Sheet1!$C$3:$C$428,'BAO CAO'!B117,Sheet1!$I$3:$I$428,"&lt;5")-C117</f>
        <v>9</v>
      </c>
      <c r="E117" s="29">
        <f>COUNTIFS(Sheet1!$C$3:$C$428,'BAO CAO'!B117,Sheet1!$I$3:$I$428,"&lt;6,5")-SUM(C117:D117)</f>
        <v>13</v>
      </c>
      <c r="F117" s="29">
        <f>COUNTIFS(Sheet1!$C$3:$C$428,'BAO CAO'!B117,Sheet1!$I$3:$I$428,"&lt;8")-SUM(C117:E117)</f>
        <v>7</v>
      </c>
      <c r="G117" s="29">
        <f>COUNTIFS(Sheet1!$C$3:$C$428,'BAO CAO'!B117,Sheet1!$I$3:$I$428,"&gt;=8")</f>
        <v>4</v>
      </c>
      <c r="H117" s="38" t="s">
        <v>953</v>
      </c>
      <c r="I117" s="34"/>
      <c r="J117" s="34"/>
      <c r="K117" s="34"/>
      <c r="L117" s="34"/>
      <c r="M117" s="34"/>
      <c r="O117" s="34"/>
      <c r="Q117" s="34"/>
      <c r="R117" s="34"/>
      <c r="S117" s="34"/>
    </row>
    <row r="118" spans="1:22">
      <c r="A118" s="27" t="s">
        <v>916</v>
      </c>
      <c r="B118" s="27" t="s">
        <v>917</v>
      </c>
      <c r="C118" s="29">
        <f>COUNTIFS(Sheet1!$C$3:$C$428,'BAO CAO'!B118,Sheet1!$I$3:$I$428,"&lt;3,5")</f>
        <v>3</v>
      </c>
      <c r="D118" s="29">
        <f>COUNTIFS(Sheet1!$C$3:$C$428,'BAO CAO'!B118,Sheet1!$I$3:$I$428,"&lt;5")-C118</f>
        <v>18</v>
      </c>
      <c r="E118" s="29">
        <f>COUNTIFS(Sheet1!$C$3:$C$428,'BAO CAO'!B118,Sheet1!$I$3:$I$428,"&lt;6,5")-SUM(C118:D118)</f>
        <v>8</v>
      </c>
      <c r="F118" s="29">
        <f>COUNTIFS(Sheet1!$C$3:$C$428,'BAO CAO'!B118,Sheet1!$I$3:$I$428,"&lt;8")-SUM(C118:E118)</f>
        <v>4</v>
      </c>
      <c r="G118" s="29">
        <f>COUNTIFS(Sheet1!$C$3:$C$428,'BAO CAO'!B118,Sheet1!$I$3:$I$428,"&gt;=8")</f>
        <v>1</v>
      </c>
      <c r="H118" s="38" t="s">
        <v>954</v>
      </c>
      <c r="I118" s="34"/>
      <c r="J118" s="34"/>
      <c r="K118" s="34"/>
      <c r="L118" s="34"/>
      <c r="M118" s="34"/>
      <c r="O118" s="34"/>
      <c r="Q118" s="34"/>
      <c r="R118" s="34"/>
      <c r="S118" s="34"/>
    </row>
    <row r="119" spans="1:22">
      <c r="A119" s="33" t="s">
        <v>869</v>
      </c>
      <c r="B119" s="33" t="s">
        <v>1</v>
      </c>
      <c r="C119" s="40" t="s">
        <v>955</v>
      </c>
      <c r="D119" s="41"/>
      <c r="E119" s="41"/>
      <c r="F119" s="41"/>
      <c r="G119" s="42"/>
      <c r="H119" s="35" t="s">
        <v>956</v>
      </c>
      <c r="I119" s="34"/>
      <c r="J119" s="40" t="s">
        <v>955</v>
      </c>
      <c r="K119" s="41"/>
      <c r="L119" s="41"/>
      <c r="M119" s="41"/>
      <c r="N119" s="42"/>
      <c r="O119" s="35" t="s">
        <v>956</v>
      </c>
      <c r="Q119" s="40" t="s">
        <v>955</v>
      </c>
      <c r="R119" s="41"/>
      <c r="S119" s="41"/>
      <c r="T119" s="41"/>
      <c r="U119" s="42"/>
      <c r="V119" s="35" t="s">
        <v>956</v>
      </c>
    </row>
    <row r="120" spans="1:22" ht="63">
      <c r="A120" s="33"/>
      <c r="B120" s="33"/>
      <c r="C120" s="24" t="s">
        <v>900</v>
      </c>
      <c r="D120" s="24" t="s">
        <v>901</v>
      </c>
      <c r="E120" s="24" t="s">
        <v>902</v>
      </c>
      <c r="F120" s="24" t="s">
        <v>903</v>
      </c>
      <c r="G120" s="24" t="s">
        <v>880</v>
      </c>
      <c r="H120" s="37"/>
      <c r="I120" s="34"/>
      <c r="J120" s="24" t="s">
        <v>900</v>
      </c>
      <c r="K120" s="24" t="s">
        <v>901</v>
      </c>
      <c r="L120" s="24" t="s">
        <v>902</v>
      </c>
      <c r="M120" s="24" t="s">
        <v>903</v>
      </c>
      <c r="N120" s="24" t="s">
        <v>880</v>
      </c>
      <c r="O120" s="37"/>
      <c r="Q120" s="24" t="s">
        <v>900</v>
      </c>
      <c r="R120" s="24" t="s">
        <v>901</v>
      </c>
      <c r="S120" s="24" t="s">
        <v>902</v>
      </c>
      <c r="T120" s="24" t="s">
        <v>903</v>
      </c>
      <c r="U120" s="24" t="s">
        <v>880</v>
      </c>
      <c r="V120" s="37"/>
    </row>
    <row r="121" spans="1:22">
      <c r="A121" s="27" t="s">
        <v>896</v>
      </c>
      <c r="B121" s="27" t="s">
        <v>904</v>
      </c>
      <c r="C121" s="29">
        <f>COUNTIFS(Sheet1!$C$3:$C$428,'BAO CAO'!B121,Sheet1!$K$3:$K$428,"&lt;3,5")</f>
        <v>0</v>
      </c>
      <c r="D121" s="29">
        <f>COUNTIFS(Sheet1!$C$3:$C$428,'BAO CAO'!B121,Sheet1!$K$3:$K$428,"&lt;5")-C121</f>
        <v>0</v>
      </c>
      <c r="E121" s="29">
        <f>COUNTIFS(Sheet1!$C$3:$C$428,'BAO CAO'!B121,Sheet1!$K$3:$K$428,"&lt;6,5")-SUM(C121:D121)</f>
        <v>0</v>
      </c>
      <c r="F121" s="29">
        <f>COUNTIFS(Sheet1!$C$3:$C$428,'BAO CAO'!B121,Sheet1!$K$3:$K$428,"&lt;8")-SUM(C121:E121)</f>
        <v>0</v>
      </c>
      <c r="G121" s="29">
        <f>COUNTIFS(Sheet1!$C$3:$C$428,'BAO CAO'!B121,Sheet1!$K$3:$K$428,"&gt;=8")</f>
        <v>0</v>
      </c>
      <c r="H121" s="38"/>
      <c r="I121" s="34"/>
      <c r="J121" s="29">
        <f>SUMIF($H$121:$H$130,$O121,C$121:C$130)</f>
        <v>7</v>
      </c>
      <c r="K121" s="29">
        <f t="shared" ref="K121:N122" si="31">SUMIF($H$121:$H$130,$O121,D$121:D$130)</f>
        <v>21</v>
      </c>
      <c r="L121" s="29">
        <f t="shared" si="31"/>
        <v>21</v>
      </c>
      <c r="M121" s="29">
        <f t="shared" si="31"/>
        <v>9</v>
      </c>
      <c r="N121" s="29">
        <f t="shared" si="31"/>
        <v>1</v>
      </c>
      <c r="O121" s="38" t="s">
        <v>957</v>
      </c>
      <c r="P121" s="16">
        <f>SUM(J121:N121)</f>
        <v>59</v>
      </c>
      <c r="Q121" s="39">
        <f>J121/$P121</f>
        <v>0.11864406779661017</v>
      </c>
      <c r="R121" s="39">
        <f t="shared" ref="R121:U122" si="32">K121/$P121</f>
        <v>0.3559322033898305</v>
      </c>
      <c r="S121" s="39">
        <f t="shared" si="32"/>
        <v>0.3559322033898305</v>
      </c>
      <c r="T121" s="39">
        <f t="shared" si="32"/>
        <v>0.15254237288135594</v>
      </c>
      <c r="U121" s="39">
        <f t="shared" si="32"/>
        <v>1.6949152542372881E-2</v>
      </c>
      <c r="V121" s="38" t="s">
        <v>957</v>
      </c>
    </row>
    <row r="122" spans="1:22">
      <c r="A122" s="27" t="s">
        <v>897</v>
      </c>
      <c r="B122" s="27" t="s">
        <v>905</v>
      </c>
      <c r="C122" s="29">
        <f>COUNTIFS(Sheet1!$C$3:$C$428,'BAO CAO'!B122,Sheet1!$K$3:$K$428,"&lt;3,5")</f>
        <v>0</v>
      </c>
      <c r="D122" s="29">
        <f>COUNTIFS(Sheet1!$C$3:$C$428,'BAO CAO'!B122,Sheet1!$K$3:$K$428,"&lt;5")-C122</f>
        <v>0</v>
      </c>
      <c r="E122" s="29">
        <f>COUNTIFS(Sheet1!$C$3:$C$428,'BAO CAO'!B122,Sheet1!$K$3:$K$428,"&lt;6,5")-SUM(C122:D122)</f>
        <v>0</v>
      </c>
      <c r="F122" s="29">
        <f>COUNTIFS(Sheet1!$C$3:$C$428,'BAO CAO'!B122,Sheet1!$K$3:$K$428,"&lt;8")-SUM(C122:E122)</f>
        <v>0</v>
      </c>
      <c r="G122" s="29">
        <f>COUNTIFS(Sheet1!$C$3:$C$428,'BAO CAO'!B122,Sheet1!$K$3:$K$428,"&gt;=8")</f>
        <v>0</v>
      </c>
      <c r="H122" s="38"/>
      <c r="I122" s="34"/>
      <c r="J122" s="29">
        <f>SUMIF($H$121:$H$130,$O122,C$121:C$130)</f>
        <v>5</v>
      </c>
      <c r="K122" s="29">
        <f t="shared" si="31"/>
        <v>20</v>
      </c>
      <c r="L122" s="29">
        <f t="shared" si="31"/>
        <v>17</v>
      </c>
      <c r="M122" s="29">
        <f t="shared" si="31"/>
        <v>10</v>
      </c>
      <c r="N122" s="29">
        <f t="shared" si="31"/>
        <v>6</v>
      </c>
      <c r="O122" s="38" t="s">
        <v>958</v>
      </c>
      <c r="P122" s="16">
        <f>SUM(J122:N122)</f>
        <v>58</v>
      </c>
      <c r="Q122" s="39">
        <f>J122/$P122</f>
        <v>8.6206896551724144E-2</v>
      </c>
      <c r="R122" s="39">
        <f t="shared" si="32"/>
        <v>0.34482758620689657</v>
      </c>
      <c r="S122" s="39">
        <f t="shared" si="32"/>
        <v>0.29310344827586204</v>
      </c>
      <c r="T122" s="39">
        <f t="shared" si="32"/>
        <v>0.17241379310344829</v>
      </c>
      <c r="U122" s="39">
        <f t="shared" si="32"/>
        <v>0.10344827586206896</v>
      </c>
      <c r="V122" s="38" t="s">
        <v>958</v>
      </c>
    </row>
    <row r="123" spans="1:22">
      <c r="A123" s="27" t="s">
        <v>906</v>
      </c>
      <c r="B123" s="27" t="s">
        <v>907</v>
      </c>
      <c r="C123" s="29">
        <f>COUNTIFS(Sheet1!$C$3:$C$428,'BAO CAO'!B123,Sheet1!$K$3:$K$428,"&lt;3,5")</f>
        <v>0</v>
      </c>
      <c r="D123" s="29">
        <f>COUNTIFS(Sheet1!$C$3:$C$428,'BAO CAO'!B123,Sheet1!$K$3:$K$428,"&lt;5")-C123</f>
        <v>0</v>
      </c>
      <c r="E123" s="29">
        <f>COUNTIFS(Sheet1!$C$3:$C$428,'BAO CAO'!B123,Sheet1!$K$3:$K$428,"&lt;6,5")-SUM(C123:D123)</f>
        <v>0</v>
      </c>
      <c r="F123" s="29">
        <f>COUNTIFS(Sheet1!$C$3:$C$428,'BAO CAO'!B123,Sheet1!$K$3:$K$428,"&lt;8")-SUM(C123:E123)</f>
        <v>0</v>
      </c>
      <c r="G123" s="29">
        <f>COUNTIFS(Sheet1!$C$3:$C$428,'BAO CAO'!B123,Sheet1!$K$3:$K$428,"&gt;=8")</f>
        <v>0</v>
      </c>
      <c r="H123" s="38"/>
      <c r="I123" s="34"/>
      <c r="J123" s="34"/>
      <c r="K123" s="34"/>
      <c r="L123" s="34"/>
      <c r="M123" s="34"/>
      <c r="O123" s="34"/>
      <c r="Q123" s="34"/>
      <c r="R123" s="34"/>
      <c r="S123" s="34"/>
    </row>
    <row r="124" spans="1:22">
      <c r="A124" s="27" t="s">
        <v>908</v>
      </c>
      <c r="B124" s="27" t="s">
        <v>909</v>
      </c>
      <c r="C124" s="29">
        <f>COUNTIFS(Sheet1!$C$3:$C$428,'BAO CAO'!B124,Sheet1!$K$3:$K$428,"&lt;3,5")</f>
        <v>0</v>
      </c>
      <c r="D124" s="29">
        <f>COUNTIFS(Sheet1!$C$3:$C$428,'BAO CAO'!B124,Sheet1!$K$3:$K$428,"&lt;5")-C124</f>
        <v>0</v>
      </c>
      <c r="E124" s="29">
        <f>COUNTIFS(Sheet1!$C$3:$C$428,'BAO CAO'!B124,Sheet1!$K$3:$K$428,"&lt;6,5")-SUM(C124:D124)</f>
        <v>0</v>
      </c>
      <c r="F124" s="29">
        <f>COUNTIFS(Sheet1!$C$3:$C$428,'BAO CAO'!B124,Sheet1!$K$3:$K$428,"&lt;8")-SUM(C124:E124)</f>
        <v>0</v>
      </c>
      <c r="G124" s="29">
        <f>COUNTIFS(Sheet1!$C$3:$C$428,'BAO CAO'!B124,Sheet1!$K$3:$K$428,"&gt;=8")</f>
        <v>0</v>
      </c>
      <c r="H124" s="38"/>
      <c r="I124" s="34"/>
      <c r="J124" s="34"/>
      <c r="K124" s="34"/>
      <c r="L124" s="34"/>
      <c r="M124" s="34"/>
      <c r="O124" s="34"/>
      <c r="Q124" s="34"/>
      <c r="R124" s="34"/>
      <c r="S124" s="34"/>
    </row>
    <row r="125" spans="1:22">
      <c r="A125" s="27" t="s">
        <v>910</v>
      </c>
      <c r="B125" s="27" t="s">
        <v>911</v>
      </c>
      <c r="C125" s="29">
        <f>COUNTIFS(Sheet1!$C$3:$C$428,'BAO CAO'!B125,Sheet1!$K$3:$K$428,"&lt;3,5")</f>
        <v>0</v>
      </c>
      <c r="D125" s="29">
        <f>COUNTIFS(Sheet1!$C$3:$C$428,'BAO CAO'!B125,Sheet1!$K$3:$K$428,"&lt;5")-C125</f>
        <v>0</v>
      </c>
      <c r="E125" s="29">
        <f>COUNTIFS(Sheet1!$C$3:$C$428,'BAO CAO'!B125,Sheet1!$K$3:$K$428,"&lt;6,5")-SUM(C125:D125)</f>
        <v>0</v>
      </c>
      <c r="F125" s="29">
        <f>COUNTIFS(Sheet1!$C$3:$C$428,'BAO CAO'!B125,Sheet1!$K$3:$K$428,"&lt;8")-SUM(C125:E125)</f>
        <v>0</v>
      </c>
      <c r="G125" s="29">
        <f>COUNTIFS(Sheet1!$C$3:$C$428,'BAO CAO'!B125,Sheet1!$K$3:$K$428,"&gt;=8")</f>
        <v>0</v>
      </c>
      <c r="H125" s="38"/>
      <c r="I125" s="34"/>
      <c r="J125" s="34"/>
      <c r="K125" s="34"/>
      <c r="L125" s="34"/>
      <c r="M125" s="34"/>
      <c r="O125" s="34"/>
      <c r="Q125" s="34"/>
      <c r="R125" s="34"/>
      <c r="S125" s="34"/>
    </row>
    <row r="126" spans="1:22">
      <c r="A126" s="27" t="s">
        <v>40</v>
      </c>
      <c r="B126" s="27" t="s">
        <v>912</v>
      </c>
      <c r="C126" s="29">
        <f>COUNTIFS(Sheet1!$C$3:$C$428,'BAO CAO'!B126,Sheet1!$K$3:$K$428,"&lt;3,5")</f>
        <v>0</v>
      </c>
      <c r="D126" s="29">
        <f>COUNTIFS(Sheet1!$C$3:$C$428,'BAO CAO'!B126,Sheet1!$K$3:$K$428,"&lt;5")-C126</f>
        <v>0</v>
      </c>
      <c r="E126" s="29">
        <f>COUNTIFS(Sheet1!$C$3:$C$428,'BAO CAO'!B126,Sheet1!$K$3:$K$428,"&lt;6,5")-SUM(C126:D126)</f>
        <v>0</v>
      </c>
      <c r="F126" s="29">
        <f>COUNTIFS(Sheet1!$C$3:$C$428,'BAO CAO'!B126,Sheet1!$K$3:$K$428,"&lt;8")-SUM(C126:E126)</f>
        <v>0</v>
      </c>
      <c r="G126" s="29">
        <f>COUNTIFS(Sheet1!$C$3:$C$428,'BAO CAO'!B126,Sheet1!$K$3:$K$428,"&gt;=8")</f>
        <v>0</v>
      </c>
      <c r="H126" s="38"/>
      <c r="I126" s="34"/>
      <c r="J126" s="34"/>
      <c r="K126" s="34"/>
      <c r="L126" s="34"/>
      <c r="M126" s="34"/>
      <c r="O126" s="34"/>
      <c r="Q126" s="34"/>
      <c r="R126" s="34"/>
      <c r="S126" s="34"/>
    </row>
    <row r="127" spans="1:22">
      <c r="A127" s="27" t="s">
        <v>7</v>
      </c>
      <c r="B127" s="27" t="s">
        <v>913</v>
      </c>
      <c r="C127" s="29">
        <f>COUNTIFS(Sheet1!$C$3:$C$428,'BAO CAO'!B127,Sheet1!$K$3:$K$428,"&lt;3,5")</f>
        <v>3</v>
      </c>
      <c r="D127" s="29">
        <f>COUNTIFS(Sheet1!$C$3:$C$428,'BAO CAO'!B127,Sheet1!$K$3:$K$428,"&lt;5")-C127</f>
        <v>10</v>
      </c>
      <c r="E127" s="29">
        <f>COUNTIFS(Sheet1!$C$3:$C$428,'BAO CAO'!B127,Sheet1!$K$3:$K$428,"&lt;6,5")-SUM(C127:D127)</f>
        <v>11</v>
      </c>
      <c r="F127" s="29">
        <f>COUNTIFS(Sheet1!$C$3:$C$428,'BAO CAO'!B127,Sheet1!$K$3:$K$428,"&lt;8")-SUM(C127:E127)</f>
        <v>5</v>
      </c>
      <c r="G127" s="29">
        <f>COUNTIFS(Sheet1!$C$3:$C$428,'BAO CAO'!B127,Sheet1!$K$3:$K$428,"&gt;=8")</f>
        <v>1</v>
      </c>
      <c r="H127" s="38" t="s">
        <v>957</v>
      </c>
      <c r="I127" s="34"/>
      <c r="J127" s="34"/>
      <c r="K127" s="34"/>
      <c r="L127" s="34"/>
      <c r="M127" s="34"/>
      <c r="O127" s="34"/>
      <c r="Q127" s="34"/>
      <c r="R127" s="34"/>
      <c r="S127" s="34"/>
    </row>
    <row r="128" spans="1:22">
      <c r="A128" s="27" t="s">
        <v>19</v>
      </c>
      <c r="B128" s="27" t="s">
        <v>914</v>
      </c>
      <c r="C128" s="29">
        <f>COUNTIFS(Sheet1!$C$3:$C$428,'BAO CAO'!B128,Sheet1!$K$3:$K$428,"&lt;3,5")</f>
        <v>0</v>
      </c>
      <c r="D128" s="29">
        <f>COUNTIFS(Sheet1!$C$3:$C$428,'BAO CAO'!B128,Sheet1!$K$3:$K$428,"&lt;5")-C128</f>
        <v>3</v>
      </c>
      <c r="E128" s="29">
        <f>COUNTIFS(Sheet1!$C$3:$C$428,'BAO CAO'!B128,Sheet1!$K$3:$K$428,"&lt;6,5")-SUM(C128:D128)</f>
        <v>11</v>
      </c>
      <c r="F128" s="29">
        <f>COUNTIFS(Sheet1!$C$3:$C$428,'BAO CAO'!B128,Sheet1!$K$3:$K$428,"&lt;8")-SUM(C128:E128)</f>
        <v>6</v>
      </c>
      <c r="G128" s="29">
        <f>COUNTIFS(Sheet1!$C$3:$C$428,'BAO CAO'!B128,Sheet1!$K$3:$K$428,"&gt;=8")</f>
        <v>6</v>
      </c>
      <c r="H128" s="38" t="s">
        <v>958</v>
      </c>
      <c r="I128" s="34"/>
      <c r="J128" s="34"/>
      <c r="K128" s="34"/>
      <c r="L128" s="34"/>
      <c r="M128" s="34"/>
      <c r="O128" s="34"/>
      <c r="Q128" s="34"/>
      <c r="R128" s="34"/>
      <c r="S128" s="34"/>
    </row>
    <row r="129" spans="1:22">
      <c r="A129" s="27" t="s">
        <v>16</v>
      </c>
      <c r="B129" s="27" t="s">
        <v>915</v>
      </c>
      <c r="C129" s="29">
        <f>COUNTIFS(Sheet1!$C$3:$C$428,'BAO CAO'!B129,Sheet1!$K$3:$K$428,"&lt;3,5")</f>
        <v>4</v>
      </c>
      <c r="D129" s="29">
        <f>COUNTIFS(Sheet1!$C$3:$C$428,'BAO CAO'!B129,Sheet1!$K$3:$K$428,"&lt;5")-C129</f>
        <v>11</v>
      </c>
      <c r="E129" s="29">
        <f>COUNTIFS(Sheet1!$C$3:$C$428,'BAO CAO'!B129,Sheet1!$K$3:$K$428,"&lt;6,5")-SUM(C129:D129)</f>
        <v>10</v>
      </c>
      <c r="F129" s="29">
        <f>COUNTIFS(Sheet1!$C$3:$C$428,'BAO CAO'!B129,Sheet1!$K$3:$K$428,"&lt;8")-SUM(C129:E129)</f>
        <v>4</v>
      </c>
      <c r="G129" s="29">
        <f>COUNTIFS(Sheet1!$C$3:$C$428,'BAO CAO'!B129,Sheet1!$K$3:$K$428,"&gt;=8")</f>
        <v>0</v>
      </c>
      <c r="H129" s="38" t="s">
        <v>957</v>
      </c>
      <c r="I129" s="34"/>
      <c r="J129" s="34"/>
      <c r="K129" s="34"/>
      <c r="L129" s="34"/>
      <c r="M129" s="34"/>
      <c r="O129" s="34"/>
      <c r="Q129" s="34"/>
      <c r="R129" s="34"/>
      <c r="S129" s="34"/>
    </row>
    <row r="130" spans="1:22">
      <c r="A130" s="27" t="s">
        <v>916</v>
      </c>
      <c r="B130" s="27" t="s">
        <v>917</v>
      </c>
      <c r="C130" s="29">
        <f>COUNTIFS(Sheet1!$C$3:$C$428,'BAO CAO'!B130,Sheet1!$K$3:$K$428,"&lt;3,5")</f>
        <v>5</v>
      </c>
      <c r="D130" s="29">
        <f>COUNTIFS(Sheet1!$C$3:$C$428,'BAO CAO'!B130,Sheet1!$K$3:$K$428,"&lt;5")-C130</f>
        <v>17</v>
      </c>
      <c r="E130" s="29">
        <f>COUNTIFS(Sheet1!$C$3:$C$428,'BAO CAO'!B130,Sheet1!$K$3:$K$428,"&lt;6,5")-SUM(C130:D130)</f>
        <v>6</v>
      </c>
      <c r="F130" s="29">
        <f>COUNTIFS(Sheet1!$C$3:$C$428,'BAO CAO'!B130,Sheet1!$K$3:$K$428,"&lt;8")-SUM(C130:E130)</f>
        <v>4</v>
      </c>
      <c r="G130" s="29">
        <f>COUNTIFS(Sheet1!$C$3:$C$428,'BAO CAO'!B130,Sheet1!$K$3:$K$428,"&gt;=8")</f>
        <v>0</v>
      </c>
      <c r="H130" s="38" t="s">
        <v>958</v>
      </c>
      <c r="I130" s="34"/>
      <c r="J130" s="34"/>
      <c r="K130" s="34"/>
      <c r="L130" s="34"/>
      <c r="M130" s="34"/>
      <c r="O130" s="34"/>
      <c r="Q130" s="34"/>
      <c r="R130" s="34"/>
      <c r="S130" s="34"/>
    </row>
    <row r="131" spans="1:22">
      <c r="A131" s="33" t="s">
        <v>869</v>
      </c>
      <c r="B131" s="33" t="s">
        <v>1</v>
      </c>
      <c r="C131" s="40" t="s">
        <v>959</v>
      </c>
      <c r="D131" s="41"/>
      <c r="E131" s="41"/>
      <c r="F131" s="41"/>
      <c r="G131" s="42"/>
      <c r="H131" s="35" t="s">
        <v>960</v>
      </c>
      <c r="I131" s="34"/>
      <c r="J131" s="40" t="s">
        <v>955</v>
      </c>
      <c r="K131" s="41"/>
      <c r="L131" s="41"/>
      <c r="M131" s="41"/>
      <c r="N131" s="42"/>
      <c r="O131" s="35" t="s">
        <v>956</v>
      </c>
      <c r="Q131" s="34"/>
      <c r="R131" s="34"/>
      <c r="S131" s="34"/>
    </row>
    <row r="132" spans="1:22" ht="63">
      <c r="A132" s="33"/>
      <c r="B132" s="33"/>
      <c r="C132" s="24" t="s">
        <v>900</v>
      </c>
      <c r="D132" s="24" t="s">
        <v>901</v>
      </c>
      <c r="E132" s="24" t="s">
        <v>902</v>
      </c>
      <c r="F132" s="24" t="s">
        <v>903</v>
      </c>
      <c r="G132" s="24" t="s">
        <v>880</v>
      </c>
      <c r="H132" s="37"/>
      <c r="I132" s="34"/>
      <c r="J132" s="24" t="s">
        <v>900</v>
      </c>
      <c r="K132" s="24" t="s">
        <v>901</v>
      </c>
      <c r="L132" s="24" t="s">
        <v>902</v>
      </c>
      <c r="M132" s="24" t="s">
        <v>903</v>
      </c>
      <c r="N132" s="24" t="s">
        <v>880</v>
      </c>
      <c r="O132" s="37"/>
      <c r="P132" s="16" t="s">
        <v>961</v>
      </c>
      <c r="Q132" s="34"/>
      <c r="R132" s="34"/>
      <c r="S132" s="34"/>
    </row>
    <row r="133" spans="1:22">
      <c r="A133" s="27" t="s">
        <v>896</v>
      </c>
      <c r="B133" s="27" t="s">
        <v>904</v>
      </c>
      <c r="C133" s="29">
        <f>COUNTIFS(Sheet1!$C$3:$C$428,'BAO CAO'!B133,Sheet1!$J$3:$J$428,"&lt;3,5")</f>
        <v>0</v>
      </c>
      <c r="D133" s="29">
        <f>COUNTIFS(Sheet1!$C$3:$C$428,'BAO CAO'!B133,Sheet1!$J$3:$J$428,"&lt;5")-C133</f>
        <v>0</v>
      </c>
      <c r="E133" s="29">
        <f>COUNTIFS(Sheet1!$C$3:$C$428,'BAO CAO'!B133,Sheet1!$J$3:$J$428,"&lt;6,5")-SUM(C133:D133)</f>
        <v>0</v>
      </c>
      <c r="F133" s="29">
        <f>COUNTIFS(Sheet1!$C$3:$C$428,'BAO CAO'!B133,Sheet1!$J$3:$J$428,"&lt;8")-SUM(C133:E133)</f>
        <v>0</v>
      </c>
      <c r="G133" s="29">
        <f>COUNTIFS(Sheet1!$C$3:$C$428,'BAO CAO'!B133,Sheet1!$J$3:$J$428,"&gt;=8")</f>
        <v>0</v>
      </c>
      <c r="H133" s="38"/>
      <c r="I133" s="34"/>
      <c r="J133" s="39">
        <f>C139/$P133</f>
        <v>0</v>
      </c>
      <c r="K133" s="39">
        <f t="shared" ref="K133:N136" si="33">D139/$P133</f>
        <v>0</v>
      </c>
      <c r="L133" s="39">
        <f t="shared" si="33"/>
        <v>0.21428571428571427</v>
      </c>
      <c r="M133" s="39">
        <f t="shared" si="33"/>
        <v>0.2857142857142857</v>
      </c>
      <c r="N133" s="39">
        <f t="shared" si="33"/>
        <v>0.5</v>
      </c>
      <c r="O133" s="38" t="s">
        <v>934</v>
      </c>
      <c r="P133" s="16">
        <f>SUM(C139:G139)</f>
        <v>14</v>
      </c>
      <c r="Q133" s="34"/>
      <c r="R133" s="34"/>
      <c r="S133" s="34"/>
    </row>
    <row r="134" spans="1:22">
      <c r="A134" s="27" t="s">
        <v>897</v>
      </c>
      <c r="B134" s="27" t="s">
        <v>905</v>
      </c>
      <c r="C134" s="29">
        <f>COUNTIFS(Sheet1!$C$3:$C$428,'BAO CAO'!B134,Sheet1!$J$3:$J$428,"&lt;3,5")</f>
        <v>0</v>
      </c>
      <c r="D134" s="29">
        <f>COUNTIFS(Sheet1!$C$3:$C$428,'BAO CAO'!B134,Sheet1!$J$3:$J$428,"&lt;5")-C134</f>
        <v>0</v>
      </c>
      <c r="E134" s="29">
        <f>COUNTIFS(Sheet1!$C$3:$C$428,'BAO CAO'!B134,Sheet1!$J$3:$J$428,"&lt;6,5")-SUM(C134:D134)</f>
        <v>0</v>
      </c>
      <c r="F134" s="29">
        <f>COUNTIFS(Sheet1!$C$3:$C$428,'BAO CAO'!B134,Sheet1!$J$3:$J$428,"&lt;8")-SUM(C134:E134)</f>
        <v>0</v>
      </c>
      <c r="G134" s="29">
        <f>COUNTIFS(Sheet1!$C$3:$C$428,'BAO CAO'!B134,Sheet1!$J$3:$J$428,"&gt;=8")</f>
        <v>0</v>
      </c>
      <c r="H134" s="38"/>
      <c r="I134" s="34"/>
      <c r="J134" s="39">
        <f t="shared" ref="J134:J136" si="34">C140/$P134</f>
        <v>0</v>
      </c>
      <c r="K134" s="39">
        <f t="shared" si="33"/>
        <v>0</v>
      </c>
      <c r="L134" s="39">
        <f t="shared" si="33"/>
        <v>0</v>
      </c>
      <c r="M134" s="39">
        <f t="shared" si="33"/>
        <v>0.33333333333333331</v>
      </c>
      <c r="N134" s="39">
        <f t="shared" si="33"/>
        <v>0.66666666666666663</v>
      </c>
      <c r="O134" s="38" t="s">
        <v>962</v>
      </c>
      <c r="P134" s="16">
        <f t="shared" ref="P134:P136" si="35">SUM(C140:G140)</f>
        <v>9</v>
      </c>
      <c r="Q134" s="34"/>
      <c r="R134" s="34"/>
      <c r="S134" s="34"/>
    </row>
    <row r="135" spans="1:22">
      <c r="A135" s="27" t="s">
        <v>906</v>
      </c>
      <c r="B135" s="27" t="s">
        <v>907</v>
      </c>
      <c r="C135" s="29">
        <f>COUNTIFS(Sheet1!$C$3:$C$428,'BAO CAO'!B135,Sheet1!$J$3:$J$428,"&lt;3,5")</f>
        <v>0</v>
      </c>
      <c r="D135" s="29">
        <f>COUNTIFS(Sheet1!$C$3:$C$428,'BAO CAO'!B135,Sheet1!$J$3:$J$428,"&lt;5")-C135</f>
        <v>0</v>
      </c>
      <c r="E135" s="29">
        <f>COUNTIFS(Sheet1!$C$3:$C$428,'BAO CAO'!B135,Sheet1!$J$3:$J$428,"&lt;6,5")-SUM(C135:D135)</f>
        <v>0</v>
      </c>
      <c r="F135" s="29">
        <f>COUNTIFS(Sheet1!$C$3:$C$428,'BAO CAO'!B135,Sheet1!$J$3:$J$428,"&lt;8")-SUM(C135:E135)</f>
        <v>0</v>
      </c>
      <c r="G135" s="29">
        <f>COUNTIFS(Sheet1!$C$3:$C$428,'BAO CAO'!B135,Sheet1!$J$3:$J$428,"&gt;=8")</f>
        <v>0</v>
      </c>
      <c r="H135" s="38"/>
      <c r="I135" s="34"/>
      <c r="J135" s="39">
        <f t="shared" si="34"/>
        <v>0</v>
      </c>
      <c r="K135" s="39">
        <f t="shared" si="33"/>
        <v>5.5555555555555552E-2</v>
      </c>
      <c r="L135" s="39">
        <f t="shared" si="33"/>
        <v>5.5555555555555552E-2</v>
      </c>
      <c r="M135" s="39">
        <f t="shared" si="33"/>
        <v>0.44444444444444442</v>
      </c>
      <c r="N135" s="39">
        <f t="shared" si="33"/>
        <v>0.44444444444444442</v>
      </c>
      <c r="O135" s="38" t="s">
        <v>963</v>
      </c>
      <c r="P135" s="16">
        <f t="shared" si="35"/>
        <v>18</v>
      </c>
      <c r="Q135" s="34"/>
      <c r="R135" s="34"/>
      <c r="S135" s="34"/>
    </row>
    <row r="136" spans="1:22">
      <c r="A136" s="27" t="s">
        <v>908</v>
      </c>
      <c r="B136" s="27" t="s">
        <v>909</v>
      </c>
      <c r="C136" s="29">
        <f>COUNTIFS(Sheet1!$C$3:$C$428,'BAO CAO'!B136,Sheet1!$J$3:$J$428,"&lt;3,5")</f>
        <v>0</v>
      </c>
      <c r="D136" s="29">
        <f>COUNTIFS(Sheet1!$C$3:$C$428,'BAO CAO'!B136,Sheet1!$J$3:$J$428,"&lt;5")-C136</f>
        <v>0</v>
      </c>
      <c r="E136" s="29">
        <f>COUNTIFS(Sheet1!$C$3:$C$428,'BAO CAO'!B136,Sheet1!$J$3:$J$428,"&lt;6,5")-SUM(C136:D136)</f>
        <v>0</v>
      </c>
      <c r="F136" s="29">
        <f>COUNTIFS(Sheet1!$C$3:$C$428,'BAO CAO'!B136,Sheet1!$J$3:$J$428,"&lt;8")-SUM(C136:E136)</f>
        <v>0</v>
      </c>
      <c r="G136" s="29">
        <f>COUNTIFS(Sheet1!$C$3:$C$428,'BAO CAO'!B136,Sheet1!$J$3:$J$428,"&gt;=8")</f>
        <v>0</v>
      </c>
      <c r="H136" s="38"/>
      <c r="I136" s="34"/>
      <c r="J136" s="39">
        <f t="shared" si="34"/>
        <v>0</v>
      </c>
      <c r="K136" s="39">
        <f t="shared" si="33"/>
        <v>0</v>
      </c>
      <c r="L136" s="39">
        <f t="shared" si="33"/>
        <v>0.66666666666666663</v>
      </c>
      <c r="M136" s="39">
        <f t="shared" si="33"/>
        <v>0.22222222222222221</v>
      </c>
      <c r="N136" s="39">
        <f t="shared" si="33"/>
        <v>0.1111111111111111</v>
      </c>
      <c r="O136" s="38" t="s">
        <v>964</v>
      </c>
      <c r="P136" s="16">
        <f t="shared" si="35"/>
        <v>9</v>
      </c>
      <c r="Q136" s="34"/>
      <c r="R136" s="34"/>
      <c r="S136" s="34"/>
    </row>
    <row r="137" spans="1:22">
      <c r="A137" s="27" t="s">
        <v>910</v>
      </c>
      <c r="B137" s="27" t="s">
        <v>911</v>
      </c>
      <c r="C137" s="29">
        <f>COUNTIFS(Sheet1!$C$3:$C$428,'BAO CAO'!B137,Sheet1!$J$3:$J$428,"&lt;3,5")</f>
        <v>0</v>
      </c>
      <c r="D137" s="29">
        <f>COUNTIFS(Sheet1!$C$3:$C$428,'BAO CAO'!B137,Sheet1!$J$3:$J$428,"&lt;5")-C137</f>
        <v>0</v>
      </c>
      <c r="E137" s="29">
        <f>COUNTIFS(Sheet1!$C$3:$C$428,'BAO CAO'!B137,Sheet1!$J$3:$J$428,"&lt;6,5")-SUM(C137:D137)</f>
        <v>0</v>
      </c>
      <c r="F137" s="29">
        <f>COUNTIFS(Sheet1!$C$3:$C$428,'BAO CAO'!B137,Sheet1!$J$3:$J$428,"&lt;8")-SUM(C137:E137)</f>
        <v>0</v>
      </c>
      <c r="G137" s="29">
        <f>COUNTIFS(Sheet1!$C$3:$C$428,'BAO CAO'!B137,Sheet1!$J$3:$J$428,"&gt;=8")</f>
        <v>0</v>
      </c>
      <c r="H137" s="38"/>
      <c r="I137" s="34"/>
      <c r="J137" s="34"/>
      <c r="K137" s="34"/>
      <c r="L137" s="34"/>
      <c r="M137" s="34"/>
      <c r="O137" s="34"/>
      <c r="Q137" s="34"/>
      <c r="R137" s="34"/>
      <c r="S137" s="34"/>
    </row>
    <row r="138" spans="1:22">
      <c r="A138" s="27" t="s">
        <v>40</v>
      </c>
      <c r="B138" s="27" t="s">
        <v>912</v>
      </c>
      <c r="C138" s="29">
        <f>COUNTIFS(Sheet1!$C$3:$C$428,'BAO CAO'!B138,Sheet1!$J$3:$J$428,"&lt;3,5")</f>
        <v>0</v>
      </c>
      <c r="D138" s="29">
        <f>COUNTIFS(Sheet1!$C$3:$C$428,'BAO CAO'!B138,Sheet1!$J$3:$J$428,"&lt;5")-C138</f>
        <v>0</v>
      </c>
      <c r="E138" s="29">
        <f>COUNTIFS(Sheet1!$C$3:$C$428,'BAO CAO'!B138,Sheet1!$J$3:$J$428,"&lt;6,5")-SUM(C138:D138)</f>
        <v>0</v>
      </c>
      <c r="F138" s="29">
        <f>COUNTIFS(Sheet1!$C$3:$C$428,'BAO CAO'!B138,Sheet1!$J$3:$J$428,"&lt;8")-SUM(C138:E138)</f>
        <v>0</v>
      </c>
      <c r="G138" s="29">
        <f>COUNTIFS(Sheet1!$C$3:$C$428,'BAO CAO'!B138,Sheet1!$J$3:$J$428,"&gt;=8")</f>
        <v>0</v>
      </c>
      <c r="H138" s="38"/>
      <c r="I138" s="34"/>
      <c r="J138" s="34"/>
      <c r="K138" s="34"/>
      <c r="L138" s="34"/>
      <c r="M138" s="34"/>
      <c r="O138" s="34"/>
      <c r="Q138" s="34"/>
      <c r="R138" s="34"/>
      <c r="S138" s="34"/>
    </row>
    <row r="139" spans="1:22">
      <c r="A139" s="27" t="s">
        <v>7</v>
      </c>
      <c r="B139" s="27" t="s">
        <v>913</v>
      </c>
      <c r="C139" s="29">
        <f>COUNTIFS(Sheet1!$C$3:$C$428,'BAO CAO'!B139,Sheet1!$J$3:$J$428,"&lt;3,5")</f>
        <v>0</v>
      </c>
      <c r="D139" s="29">
        <f>COUNTIFS(Sheet1!$C$3:$C$428,'BAO CAO'!B139,Sheet1!$J$3:$J$428,"&lt;5")-C139</f>
        <v>0</v>
      </c>
      <c r="E139" s="29">
        <f>COUNTIFS(Sheet1!$C$3:$C$428,'BAO CAO'!B139,Sheet1!$J$3:$J$428,"&lt;6,5")-SUM(C139:D139)</f>
        <v>3</v>
      </c>
      <c r="F139" s="29">
        <f>COUNTIFS(Sheet1!$C$3:$C$428,'BAO CAO'!B139,Sheet1!$J$3:$J$428,"&lt;8")-SUM(C139:E139)</f>
        <v>4</v>
      </c>
      <c r="G139" s="29">
        <f>COUNTIFS(Sheet1!$C$3:$C$428,'BAO CAO'!B139,Sheet1!$J$3:$J$428,"&gt;=8")</f>
        <v>7</v>
      </c>
      <c r="H139" s="38" t="s">
        <v>934</v>
      </c>
      <c r="I139" s="34"/>
      <c r="J139" s="34"/>
      <c r="K139" s="34"/>
      <c r="L139" s="34"/>
      <c r="M139" s="34"/>
      <c r="O139" s="34"/>
      <c r="Q139" s="34"/>
      <c r="R139" s="34"/>
      <c r="S139" s="34"/>
    </row>
    <row r="140" spans="1:22">
      <c r="A140" s="27" t="s">
        <v>19</v>
      </c>
      <c r="B140" s="27" t="s">
        <v>914</v>
      </c>
      <c r="C140" s="29">
        <f>COUNTIFS(Sheet1!$C$3:$C$428,'BAO CAO'!B140,Sheet1!$J$3:$J$428,"&lt;3,5")</f>
        <v>0</v>
      </c>
      <c r="D140" s="29">
        <f>COUNTIFS(Sheet1!$C$3:$C$428,'BAO CAO'!B140,Sheet1!$J$3:$J$428,"&lt;5")-C140</f>
        <v>0</v>
      </c>
      <c r="E140" s="29">
        <f>COUNTIFS(Sheet1!$C$3:$C$428,'BAO CAO'!B140,Sheet1!$J$3:$J$428,"&lt;6,5")-SUM(C140:D140)</f>
        <v>0</v>
      </c>
      <c r="F140" s="29">
        <f>COUNTIFS(Sheet1!$C$3:$C$428,'BAO CAO'!B140,Sheet1!$J$3:$J$428,"&lt;8")-SUM(C140:E140)</f>
        <v>3</v>
      </c>
      <c r="G140" s="29">
        <f>COUNTIFS(Sheet1!$C$3:$C$428,'BAO CAO'!B140,Sheet1!$J$3:$J$428,"&gt;=8")</f>
        <v>6</v>
      </c>
      <c r="H140" s="38" t="s">
        <v>934</v>
      </c>
      <c r="I140" s="34"/>
      <c r="J140" s="34"/>
      <c r="K140" s="34"/>
      <c r="L140" s="34"/>
      <c r="M140" s="34"/>
      <c r="O140" s="34"/>
      <c r="Q140" s="34"/>
      <c r="R140" s="34"/>
      <c r="S140" s="34"/>
    </row>
    <row r="141" spans="1:22">
      <c r="A141" s="27" t="s">
        <v>16</v>
      </c>
      <c r="B141" s="27" t="s">
        <v>915</v>
      </c>
      <c r="C141" s="29">
        <f>COUNTIFS(Sheet1!$C$3:$C$428,'BAO CAO'!B141,Sheet1!$J$3:$J$428,"&lt;3,5")</f>
        <v>0</v>
      </c>
      <c r="D141" s="29">
        <f>COUNTIFS(Sheet1!$C$3:$C$428,'BAO CAO'!B141,Sheet1!$J$3:$J$428,"&lt;5")-C141</f>
        <v>1</v>
      </c>
      <c r="E141" s="29">
        <f>COUNTIFS(Sheet1!$C$3:$C$428,'BAO CAO'!B141,Sheet1!$J$3:$J$428,"&lt;6,5")-SUM(C141:D141)</f>
        <v>1</v>
      </c>
      <c r="F141" s="29">
        <f>COUNTIFS(Sheet1!$C$3:$C$428,'BAO CAO'!B141,Sheet1!$J$3:$J$428,"&lt;8")-SUM(C141:E141)</f>
        <v>8</v>
      </c>
      <c r="G141" s="29">
        <f>COUNTIFS(Sheet1!$C$3:$C$428,'BAO CAO'!B141,Sheet1!$J$3:$J$428,"&gt;=8")</f>
        <v>8</v>
      </c>
      <c r="H141" s="38" t="s">
        <v>964</v>
      </c>
      <c r="I141" s="34"/>
      <c r="J141" s="34"/>
      <c r="K141" s="34"/>
      <c r="L141" s="34"/>
      <c r="M141" s="34"/>
      <c r="O141" s="34"/>
      <c r="Q141" s="34"/>
      <c r="R141" s="34"/>
      <c r="S141" s="34"/>
    </row>
    <row r="142" spans="1:22">
      <c r="A142" s="27" t="s">
        <v>916</v>
      </c>
      <c r="B142" s="27" t="s">
        <v>917</v>
      </c>
      <c r="C142" s="29">
        <f>COUNTIFS(Sheet1!$C$3:$C$428,'BAO CAO'!B142,Sheet1!$J$3:$J$428,"&lt;3,5")</f>
        <v>0</v>
      </c>
      <c r="D142" s="29">
        <f>COUNTIFS(Sheet1!$C$3:$C$428,'BAO CAO'!B142,Sheet1!$J$3:$J$428,"&lt;5")-C142</f>
        <v>0</v>
      </c>
      <c r="E142" s="29">
        <f>COUNTIFS(Sheet1!$C$3:$C$428,'BAO CAO'!B142,Sheet1!$J$3:$J$428,"&lt;6,5")-SUM(C142:D142)</f>
        <v>6</v>
      </c>
      <c r="F142" s="29">
        <f>COUNTIFS(Sheet1!$C$3:$C$428,'BAO CAO'!B142,Sheet1!$J$3:$J$428,"&lt;8")-SUM(C142:E142)</f>
        <v>2</v>
      </c>
      <c r="G142" s="29">
        <f>COUNTIFS(Sheet1!$C$3:$C$428,'BAO CAO'!B142,Sheet1!$J$3:$J$428,"&gt;=8")</f>
        <v>1</v>
      </c>
      <c r="H142" s="38" t="s">
        <v>964</v>
      </c>
      <c r="I142" s="34"/>
      <c r="J142" s="34"/>
      <c r="K142" s="34"/>
      <c r="L142" s="34"/>
      <c r="M142" s="34"/>
      <c r="O142" s="34"/>
      <c r="Q142" s="34"/>
      <c r="R142" s="34"/>
      <c r="S142" s="34"/>
    </row>
    <row r="143" spans="1:22">
      <c r="A143" s="33" t="s">
        <v>869</v>
      </c>
      <c r="B143" s="33" t="s">
        <v>1</v>
      </c>
      <c r="C143" s="40" t="s">
        <v>965</v>
      </c>
      <c r="D143" s="41"/>
      <c r="E143" s="41"/>
      <c r="F143" s="41"/>
      <c r="G143" s="42"/>
      <c r="H143" s="35" t="s">
        <v>966</v>
      </c>
      <c r="I143" s="34"/>
      <c r="J143" s="40" t="s">
        <v>965</v>
      </c>
      <c r="K143" s="41"/>
      <c r="L143" s="41"/>
      <c r="M143" s="41"/>
      <c r="N143" s="42"/>
      <c r="O143" s="35" t="s">
        <v>966</v>
      </c>
      <c r="Q143" s="40" t="s">
        <v>965</v>
      </c>
      <c r="R143" s="41"/>
      <c r="S143" s="41"/>
      <c r="T143" s="41"/>
      <c r="U143" s="42"/>
      <c r="V143" s="43" t="s">
        <v>966</v>
      </c>
    </row>
    <row r="144" spans="1:22" ht="63">
      <c r="A144" s="33"/>
      <c r="B144" s="33"/>
      <c r="C144" s="24" t="s">
        <v>900</v>
      </c>
      <c r="D144" s="24" t="s">
        <v>901</v>
      </c>
      <c r="E144" s="24" t="s">
        <v>902</v>
      </c>
      <c r="F144" s="24" t="s">
        <v>903</v>
      </c>
      <c r="G144" s="24" t="s">
        <v>880</v>
      </c>
      <c r="H144" s="37"/>
      <c r="I144" s="34"/>
      <c r="J144" s="24" t="s">
        <v>900</v>
      </c>
      <c r="K144" s="24" t="s">
        <v>901</v>
      </c>
      <c r="L144" s="24" t="s">
        <v>902</v>
      </c>
      <c r="M144" s="24" t="s">
        <v>903</v>
      </c>
      <c r="N144" s="24" t="s">
        <v>880</v>
      </c>
      <c r="O144" s="37"/>
      <c r="Q144" s="24" t="s">
        <v>900</v>
      </c>
      <c r="R144" s="24" t="s">
        <v>901</v>
      </c>
      <c r="S144" s="24" t="s">
        <v>902</v>
      </c>
      <c r="T144" s="24" t="s">
        <v>903</v>
      </c>
      <c r="U144" s="24" t="s">
        <v>880</v>
      </c>
      <c r="V144" s="43" t="s">
        <v>966</v>
      </c>
    </row>
    <row r="145" spans="1:22">
      <c r="A145" s="27" t="s">
        <v>896</v>
      </c>
      <c r="B145" s="27" t="s">
        <v>904</v>
      </c>
      <c r="C145" s="29">
        <f>COUNTIFS(Sheet1!$C$3:$C$428,'BAO CAO'!B145,Sheet1!$L$3:$L$428,"&lt;3,5")</f>
        <v>0</v>
      </c>
      <c r="D145" s="29">
        <f>COUNTIFS(Sheet1!$C$3:$C$428,'BAO CAO'!B145,Sheet1!$L$3:$L$428,"&lt;5")-C145</f>
        <v>1</v>
      </c>
      <c r="E145" s="29">
        <f>COUNTIFS(Sheet1!$C$3:$C$428,'BAO CAO'!B145,Sheet1!$L$3:$L$428,"&lt;6,5")-SUM(C145:D145)</f>
        <v>9</v>
      </c>
      <c r="F145" s="29">
        <f>COUNTIFS(Sheet1!$C$3:$C$428,'BAO CAO'!B145,Sheet1!$L$3:$L$428,"&lt;8")-SUM(C145:E145)</f>
        <v>10</v>
      </c>
      <c r="G145" s="29">
        <f>COUNTIFS(Sheet1!$C$3:$C$428,'BAO CAO'!B145,Sheet1!$L$3:$L$428,"&gt;=8")</f>
        <v>7</v>
      </c>
      <c r="H145" s="38" t="s">
        <v>967</v>
      </c>
      <c r="I145" s="34"/>
      <c r="J145" s="29">
        <f>SUMIF($H$145:$H$154,$O145,C$145:C$154)</f>
        <v>0</v>
      </c>
      <c r="K145" s="29">
        <f t="shared" ref="K145:N149" si="36">SUMIF($H$145:$H$154,$O145,D$145:D$154)</f>
        <v>3</v>
      </c>
      <c r="L145" s="29">
        <f t="shared" si="36"/>
        <v>14</v>
      </c>
      <c r="M145" s="29">
        <f t="shared" si="36"/>
        <v>12</v>
      </c>
      <c r="N145" s="29">
        <f t="shared" si="36"/>
        <v>7</v>
      </c>
      <c r="O145" s="38" t="s">
        <v>967</v>
      </c>
      <c r="P145" s="16">
        <f>SUM(J145:N145)</f>
        <v>36</v>
      </c>
      <c r="Q145" s="39">
        <f>J145/$P145</f>
        <v>0</v>
      </c>
      <c r="R145" s="39">
        <f t="shared" ref="R145:U149" si="37">K145/$P145</f>
        <v>8.3333333333333329E-2</v>
      </c>
      <c r="S145" s="39">
        <f t="shared" si="37"/>
        <v>0.3888888888888889</v>
      </c>
      <c r="T145" s="39">
        <f t="shared" si="37"/>
        <v>0.33333333333333331</v>
      </c>
      <c r="U145" s="39">
        <f t="shared" si="37"/>
        <v>0.19444444444444445</v>
      </c>
      <c r="V145" s="38" t="s">
        <v>967</v>
      </c>
    </row>
    <row r="146" spans="1:22">
      <c r="A146" s="27" t="s">
        <v>897</v>
      </c>
      <c r="B146" s="27" t="s">
        <v>905</v>
      </c>
      <c r="C146" s="29">
        <f>COUNTIFS(Sheet1!$C$3:$C$428,'BAO CAO'!B146,Sheet1!$L$3:$L$428,"&lt;3,5")</f>
        <v>0</v>
      </c>
      <c r="D146" s="29">
        <f>COUNTIFS(Sheet1!$C$3:$C$428,'BAO CAO'!B146,Sheet1!$L$3:$L$428,"&lt;5")-C146</f>
        <v>3</v>
      </c>
      <c r="E146" s="29">
        <f>COUNTIFS(Sheet1!$C$3:$C$428,'BAO CAO'!B146,Sheet1!$L$3:$L$428,"&lt;6,5")-SUM(C146:D146)</f>
        <v>8</v>
      </c>
      <c r="F146" s="29">
        <f>COUNTIFS(Sheet1!$C$3:$C$428,'BAO CAO'!B146,Sheet1!$L$3:$L$428,"&lt;8")-SUM(C146:E146)</f>
        <v>1</v>
      </c>
      <c r="G146" s="29">
        <f>COUNTIFS(Sheet1!$C$3:$C$428,'BAO CAO'!B146,Sheet1!$L$3:$L$428,"&gt;=8")</f>
        <v>2</v>
      </c>
      <c r="H146" s="38" t="s">
        <v>968</v>
      </c>
      <c r="I146" s="34"/>
      <c r="J146" s="29">
        <f t="shared" ref="J146:J149" si="38">SUMIF($H$145:$H$154,$O146,C$145:C$154)</f>
        <v>0</v>
      </c>
      <c r="K146" s="29">
        <f t="shared" si="36"/>
        <v>4</v>
      </c>
      <c r="L146" s="29">
        <f t="shared" si="36"/>
        <v>13</v>
      </c>
      <c r="M146" s="29">
        <f t="shared" si="36"/>
        <v>9</v>
      </c>
      <c r="N146" s="29">
        <f t="shared" si="36"/>
        <v>8</v>
      </c>
      <c r="O146" s="38" t="s">
        <v>968</v>
      </c>
      <c r="P146" s="16">
        <f t="shared" ref="P146:P149" si="39">SUM(J146:N146)</f>
        <v>34</v>
      </c>
      <c r="Q146" s="39">
        <f t="shared" ref="Q146:Q149" si="40">J146/$P146</f>
        <v>0</v>
      </c>
      <c r="R146" s="39">
        <f t="shared" si="37"/>
        <v>0.11764705882352941</v>
      </c>
      <c r="S146" s="39">
        <f t="shared" si="37"/>
        <v>0.38235294117647056</v>
      </c>
      <c r="T146" s="39">
        <f t="shared" si="37"/>
        <v>0.26470588235294118</v>
      </c>
      <c r="U146" s="39">
        <f t="shared" si="37"/>
        <v>0.23529411764705882</v>
      </c>
      <c r="V146" s="38" t="s">
        <v>968</v>
      </c>
    </row>
    <row r="147" spans="1:22">
      <c r="A147" s="27" t="s">
        <v>906</v>
      </c>
      <c r="B147" s="27" t="s">
        <v>907</v>
      </c>
      <c r="C147" s="29">
        <f>COUNTIFS(Sheet1!$C$3:$C$428,'BAO CAO'!B147,Sheet1!$L$3:$L$428,"&lt;3,5")</f>
        <v>1</v>
      </c>
      <c r="D147" s="29">
        <f>COUNTIFS(Sheet1!$C$3:$C$428,'BAO CAO'!B147,Sheet1!$L$3:$L$428,"&lt;5")-C147</f>
        <v>4</v>
      </c>
      <c r="E147" s="29">
        <f>COUNTIFS(Sheet1!$C$3:$C$428,'BAO CAO'!B147,Sheet1!$L$3:$L$428,"&lt;6,5")-SUM(C147:D147)</f>
        <v>3</v>
      </c>
      <c r="F147" s="29">
        <f>COUNTIFS(Sheet1!$C$3:$C$428,'BAO CAO'!B147,Sheet1!$L$3:$L$428,"&lt;8")-SUM(C147:E147)</f>
        <v>1</v>
      </c>
      <c r="G147" s="29">
        <f>COUNTIFS(Sheet1!$C$3:$C$428,'BAO CAO'!B147,Sheet1!$L$3:$L$428,"&gt;=8")</f>
        <v>1</v>
      </c>
      <c r="H147" s="38" t="s">
        <v>969</v>
      </c>
      <c r="I147" s="34"/>
      <c r="J147" s="29">
        <f t="shared" si="38"/>
        <v>1</v>
      </c>
      <c r="K147" s="29">
        <f t="shared" si="36"/>
        <v>5</v>
      </c>
      <c r="L147" s="29">
        <f t="shared" si="36"/>
        <v>6</v>
      </c>
      <c r="M147" s="29">
        <f t="shared" si="36"/>
        <v>2</v>
      </c>
      <c r="N147" s="29">
        <f t="shared" si="36"/>
        <v>2</v>
      </c>
      <c r="O147" s="38" t="s">
        <v>969</v>
      </c>
      <c r="P147" s="16">
        <f t="shared" si="39"/>
        <v>16</v>
      </c>
      <c r="Q147" s="39">
        <f t="shared" si="40"/>
        <v>6.25E-2</v>
      </c>
      <c r="R147" s="39">
        <f t="shared" si="37"/>
        <v>0.3125</v>
      </c>
      <c r="S147" s="39">
        <f t="shared" si="37"/>
        <v>0.375</v>
      </c>
      <c r="T147" s="39">
        <f t="shared" si="37"/>
        <v>0.125</v>
      </c>
      <c r="U147" s="39">
        <f t="shared" si="37"/>
        <v>0.125</v>
      </c>
      <c r="V147" s="38" t="s">
        <v>969</v>
      </c>
    </row>
    <row r="148" spans="1:22">
      <c r="A148" s="27" t="s">
        <v>908</v>
      </c>
      <c r="B148" s="27" t="s">
        <v>909</v>
      </c>
      <c r="C148" s="29">
        <f>COUNTIFS(Sheet1!$C$3:$C$428,'BAO CAO'!B148,Sheet1!$L$3:$L$428,"&lt;3,5")</f>
        <v>0</v>
      </c>
      <c r="D148" s="29">
        <f>COUNTIFS(Sheet1!$C$3:$C$428,'BAO CAO'!B148,Sheet1!$L$3:$L$428,"&lt;5")-C148</f>
        <v>4</v>
      </c>
      <c r="E148" s="29">
        <f>COUNTIFS(Sheet1!$C$3:$C$428,'BAO CAO'!B148,Sheet1!$L$3:$L$428,"&lt;6,5")-SUM(C148:D148)</f>
        <v>6</v>
      </c>
      <c r="F148" s="29">
        <f>COUNTIFS(Sheet1!$C$3:$C$428,'BAO CAO'!B148,Sheet1!$L$3:$L$428,"&lt;8")-SUM(C148:E148)</f>
        <v>6</v>
      </c>
      <c r="G148" s="29">
        <f>COUNTIFS(Sheet1!$C$3:$C$428,'BAO CAO'!B148,Sheet1!$L$3:$L$428,"&gt;=8")</f>
        <v>0</v>
      </c>
      <c r="H148" s="38" t="s">
        <v>943</v>
      </c>
      <c r="I148" s="34"/>
      <c r="J148" s="29">
        <f t="shared" si="38"/>
        <v>1</v>
      </c>
      <c r="K148" s="29">
        <f t="shared" si="36"/>
        <v>7</v>
      </c>
      <c r="L148" s="29">
        <f t="shared" si="36"/>
        <v>8</v>
      </c>
      <c r="M148" s="29">
        <f t="shared" si="36"/>
        <v>7</v>
      </c>
      <c r="N148" s="29">
        <f t="shared" si="36"/>
        <v>0</v>
      </c>
      <c r="O148" s="38" t="s">
        <v>943</v>
      </c>
      <c r="P148" s="16">
        <f t="shared" si="39"/>
        <v>23</v>
      </c>
      <c r="Q148" s="39">
        <f t="shared" si="40"/>
        <v>4.3478260869565216E-2</v>
      </c>
      <c r="R148" s="39">
        <f t="shared" si="37"/>
        <v>0.30434782608695654</v>
      </c>
      <c r="S148" s="39">
        <f t="shared" si="37"/>
        <v>0.34782608695652173</v>
      </c>
      <c r="T148" s="39">
        <f t="shared" si="37"/>
        <v>0.30434782608695654</v>
      </c>
      <c r="U148" s="39">
        <f t="shared" si="37"/>
        <v>0</v>
      </c>
      <c r="V148" s="38" t="s">
        <v>943</v>
      </c>
    </row>
    <row r="149" spans="1:22">
      <c r="A149" s="27" t="s">
        <v>910</v>
      </c>
      <c r="B149" s="27" t="s">
        <v>911</v>
      </c>
      <c r="C149" s="29">
        <f>COUNTIFS(Sheet1!$C$3:$C$428,'BAO CAO'!B149,Sheet1!$L$3:$L$428,"&lt;3,5")</f>
        <v>0</v>
      </c>
      <c r="D149" s="29">
        <f>COUNTIFS(Sheet1!$C$3:$C$428,'BAO CAO'!B149,Sheet1!$L$3:$L$428,"&lt;5")-C149</f>
        <v>4</v>
      </c>
      <c r="E149" s="29">
        <f>COUNTIFS(Sheet1!$C$3:$C$428,'BAO CAO'!B149,Sheet1!$L$3:$L$428,"&lt;6,5")-SUM(C149:D149)</f>
        <v>5</v>
      </c>
      <c r="F149" s="29">
        <f>COUNTIFS(Sheet1!$C$3:$C$428,'BAO CAO'!B149,Sheet1!$L$3:$L$428,"&lt;8")-SUM(C149:E149)</f>
        <v>2</v>
      </c>
      <c r="G149" s="29">
        <f>COUNTIFS(Sheet1!$C$3:$C$428,'BAO CAO'!B149,Sheet1!$L$3:$L$428,"&gt;=8")</f>
        <v>1</v>
      </c>
      <c r="H149" s="38" t="s">
        <v>970</v>
      </c>
      <c r="I149" s="34"/>
      <c r="J149" s="29">
        <f t="shared" si="38"/>
        <v>1</v>
      </c>
      <c r="K149" s="29">
        <f t="shared" si="36"/>
        <v>5</v>
      </c>
      <c r="L149" s="29">
        <f t="shared" si="36"/>
        <v>12</v>
      </c>
      <c r="M149" s="29">
        <f t="shared" si="36"/>
        <v>7</v>
      </c>
      <c r="N149" s="29">
        <f t="shared" si="36"/>
        <v>2</v>
      </c>
      <c r="O149" s="38" t="s">
        <v>970</v>
      </c>
      <c r="P149" s="16">
        <f t="shared" si="39"/>
        <v>27</v>
      </c>
      <c r="Q149" s="39">
        <f t="shared" si="40"/>
        <v>3.7037037037037035E-2</v>
      </c>
      <c r="R149" s="39">
        <f t="shared" si="37"/>
        <v>0.18518518518518517</v>
      </c>
      <c r="S149" s="39">
        <f t="shared" si="37"/>
        <v>0.44444444444444442</v>
      </c>
      <c r="T149" s="39">
        <f t="shared" si="37"/>
        <v>0.25925925925925924</v>
      </c>
      <c r="U149" s="39">
        <f t="shared" si="37"/>
        <v>7.407407407407407E-2</v>
      </c>
      <c r="V149" s="38" t="s">
        <v>970</v>
      </c>
    </row>
    <row r="150" spans="1:22">
      <c r="A150" s="27" t="s">
        <v>40</v>
      </c>
      <c r="B150" s="27" t="s">
        <v>912</v>
      </c>
      <c r="C150" s="29">
        <f>COUNTIFS(Sheet1!$C$3:$C$428,'BAO CAO'!B150,Sheet1!$L$3:$L$428,"&lt;3,5")</f>
        <v>0</v>
      </c>
      <c r="D150" s="29">
        <f>COUNTIFS(Sheet1!$C$3:$C$428,'BAO CAO'!B150,Sheet1!$L$3:$L$428,"&lt;5")-C150</f>
        <v>2</v>
      </c>
      <c r="E150" s="29">
        <f>COUNTIFS(Sheet1!$C$3:$C$428,'BAO CAO'!B150,Sheet1!$L$3:$L$428,"&lt;6,5")-SUM(C150:D150)</f>
        <v>5</v>
      </c>
      <c r="F150" s="29">
        <f>COUNTIFS(Sheet1!$C$3:$C$428,'BAO CAO'!B150,Sheet1!$L$3:$L$428,"&lt;8")-SUM(C150:E150)</f>
        <v>2</v>
      </c>
      <c r="G150" s="29">
        <f>COUNTIFS(Sheet1!$C$3:$C$428,'BAO CAO'!B150,Sheet1!$L$3:$L$428,"&gt;=8")</f>
        <v>0</v>
      </c>
      <c r="H150" s="38" t="s">
        <v>967</v>
      </c>
      <c r="I150" s="34"/>
      <c r="J150" s="34"/>
      <c r="K150" s="34"/>
      <c r="L150" s="34"/>
      <c r="M150" s="34"/>
      <c r="O150" s="34"/>
      <c r="Q150" s="34"/>
      <c r="R150" s="34"/>
      <c r="S150" s="34"/>
    </row>
    <row r="151" spans="1:22">
      <c r="A151" s="27" t="s">
        <v>7</v>
      </c>
      <c r="B151" s="27" t="s">
        <v>913</v>
      </c>
      <c r="C151" s="29">
        <f>COUNTIFS(Sheet1!$C$3:$C$428,'BAO CAO'!B151,Sheet1!$L$3:$L$428,"&lt;3,5")</f>
        <v>1</v>
      </c>
      <c r="D151" s="29">
        <f>COUNTIFS(Sheet1!$C$3:$C$428,'BAO CAO'!B151,Sheet1!$L$3:$L$428,"&lt;5")-C151</f>
        <v>1</v>
      </c>
      <c r="E151" s="29">
        <f>COUNTIFS(Sheet1!$C$3:$C$428,'BAO CAO'!B151,Sheet1!$L$3:$L$428,"&lt;6,5")-SUM(C151:D151)</f>
        <v>7</v>
      </c>
      <c r="F151" s="29">
        <f>COUNTIFS(Sheet1!$C$3:$C$428,'BAO CAO'!B151,Sheet1!$L$3:$L$428,"&lt;8")-SUM(C151:E151)</f>
        <v>5</v>
      </c>
      <c r="G151" s="29">
        <f>COUNTIFS(Sheet1!$C$3:$C$428,'BAO CAO'!B151,Sheet1!$L$3:$L$428,"&gt;=8")</f>
        <v>1</v>
      </c>
      <c r="H151" s="38" t="s">
        <v>970</v>
      </c>
      <c r="I151" s="34"/>
      <c r="J151" s="34"/>
      <c r="K151" s="34"/>
      <c r="L151" s="34"/>
      <c r="M151" s="34"/>
      <c r="O151" s="34"/>
      <c r="Q151" s="34"/>
      <c r="R151" s="34"/>
      <c r="S151" s="34"/>
    </row>
    <row r="152" spans="1:22">
      <c r="A152" s="27" t="s">
        <v>19</v>
      </c>
      <c r="B152" s="27" t="s">
        <v>914</v>
      </c>
      <c r="C152" s="29">
        <f>COUNTIFS(Sheet1!$C$3:$C$428,'BAO CAO'!B152,Sheet1!$L$3:$L$428,"&lt;3,5")</f>
        <v>0</v>
      </c>
      <c r="D152" s="29">
        <f>COUNTIFS(Sheet1!$C$3:$C$428,'BAO CAO'!B152,Sheet1!$L$3:$L$428,"&lt;5")-C152</f>
        <v>1</v>
      </c>
      <c r="E152" s="29">
        <f>COUNTIFS(Sheet1!$C$3:$C$428,'BAO CAO'!B152,Sheet1!$L$3:$L$428,"&lt;6,5")-SUM(C152:D152)</f>
        <v>5</v>
      </c>
      <c r="F152" s="29">
        <f>COUNTIFS(Sheet1!$C$3:$C$428,'BAO CAO'!B152,Sheet1!$L$3:$L$428,"&lt;8")-SUM(C152:E152)</f>
        <v>8</v>
      </c>
      <c r="G152" s="29">
        <f>COUNTIFS(Sheet1!$C$3:$C$428,'BAO CAO'!B152,Sheet1!$L$3:$L$428,"&gt;=8")</f>
        <v>6</v>
      </c>
      <c r="H152" s="38" t="s">
        <v>968</v>
      </c>
      <c r="I152" s="34"/>
      <c r="J152" s="34"/>
      <c r="K152" s="34"/>
      <c r="L152" s="34"/>
      <c r="M152" s="34"/>
      <c r="O152" s="34"/>
      <c r="Q152" s="34"/>
      <c r="R152" s="34"/>
      <c r="S152" s="34"/>
    </row>
    <row r="153" spans="1:22">
      <c r="A153" s="27" t="s">
        <v>16</v>
      </c>
      <c r="B153" s="27" t="s">
        <v>915</v>
      </c>
      <c r="C153" s="29">
        <f>COUNTIFS(Sheet1!$C$3:$C$428,'BAO CAO'!B153,Sheet1!$L$3:$L$428,"&lt;3,5")</f>
        <v>0</v>
      </c>
      <c r="D153" s="29">
        <f>COUNTIFS(Sheet1!$C$3:$C$428,'BAO CAO'!B153,Sheet1!$L$3:$L$428,"&lt;5")-C153</f>
        <v>1</v>
      </c>
      <c r="E153" s="29">
        <f>COUNTIFS(Sheet1!$C$3:$C$428,'BAO CAO'!B153,Sheet1!$L$3:$L$428,"&lt;6,5")-SUM(C153:D153)</f>
        <v>3</v>
      </c>
      <c r="F153" s="29">
        <f>COUNTIFS(Sheet1!$C$3:$C$428,'BAO CAO'!B153,Sheet1!$L$3:$L$428,"&lt;8")-SUM(C153:E153)</f>
        <v>1</v>
      </c>
      <c r="G153" s="29">
        <f>COUNTIFS(Sheet1!$C$3:$C$428,'BAO CAO'!B153,Sheet1!$L$3:$L$428,"&gt;=8")</f>
        <v>1</v>
      </c>
      <c r="H153" s="38" t="s">
        <v>969</v>
      </c>
      <c r="I153" s="34"/>
      <c r="J153" s="34"/>
      <c r="K153" s="34"/>
      <c r="L153" s="34"/>
      <c r="M153" s="34"/>
      <c r="O153" s="34"/>
      <c r="Q153" s="34"/>
      <c r="R153" s="34"/>
      <c r="S153" s="34"/>
    </row>
    <row r="154" spans="1:22">
      <c r="A154" s="27" t="s">
        <v>916</v>
      </c>
      <c r="B154" s="27" t="s">
        <v>917</v>
      </c>
      <c r="C154" s="29">
        <f>COUNTIFS(Sheet1!$C$3:$C$428,'BAO CAO'!B154,Sheet1!$L$3:$L$428,"&lt;3,5")</f>
        <v>1</v>
      </c>
      <c r="D154" s="29">
        <f>COUNTIFS(Sheet1!$C$3:$C$428,'BAO CAO'!B154,Sheet1!$L$3:$L$428,"&lt;5")-C154</f>
        <v>3</v>
      </c>
      <c r="E154" s="29">
        <f>COUNTIFS(Sheet1!$C$3:$C$428,'BAO CAO'!B154,Sheet1!$L$3:$L$428,"&lt;6,5")-SUM(C154:D154)</f>
        <v>2</v>
      </c>
      <c r="F154" s="29">
        <f>COUNTIFS(Sheet1!$C$3:$C$428,'BAO CAO'!B154,Sheet1!$L$3:$L$428,"&lt;8")-SUM(C154:E154)</f>
        <v>1</v>
      </c>
      <c r="G154" s="29">
        <f>COUNTIFS(Sheet1!$C$3:$C$428,'BAO CAO'!B154,Sheet1!$L$3:$L$428,"&gt;=8")</f>
        <v>0</v>
      </c>
      <c r="H154" s="38" t="s">
        <v>943</v>
      </c>
      <c r="I154" s="34"/>
      <c r="J154" s="34"/>
      <c r="K154" s="34"/>
      <c r="L154" s="34"/>
      <c r="M154" s="34"/>
      <c r="O154" s="34"/>
      <c r="Q154" s="34"/>
      <c r="R154" s="34"/>
      <c r="S154" s="34"/>
    </row>
    <row r="155" spans="1:22" ht="46" customHeight="1">
      <c r="A155" s="22" t="s">
        <v>971</v>
      </c>
    </row>
    <row r="156" spans="1:22" ht="111" customHeight="1">
      <c r="A156" s="25" t="s">
        <v>869</v>
      </c>
      <c r="B156" s="25" t="s">
        <v>0</v>
      </c>
      <c r="C156" s="25" t="s">
        <v>1</v>
      </c>
      <c r="D156" s="25" t="s">
        <v>972</v>
      </c>
      <c r="E156" s="25"/>
      <c r="F156" s="25"/>
      <c r="H156" s="44" t="s">
        <v>973</v>
      </c>
      <c r="I156" s="42"/>
    </row>
    <row r="157" spans="1:22">
      <c r="A157" s="27" t="s">
        <v>896</v>
      </c>
      <c r="B157" s="28" t="s">
        <v>20</v>
      </c>
      <c r="C157" s="27" t="s">
        <v>913</v>
      </c>
      <c r="D157" s="45">
        <v>2.6</v>
      </c>
      <c r="E157" s="45"/>
      <c r="F157" s="45"/>
      <c r="H157" s="27" t="s">
        <v>904</v>
      </c>
      <c r="I157" s="29">
        <f>COUNTIF($C$157:$C$200,H157)</f>
        <v>1</v>
      </c>
    </row>
    <row r="158" spans="1:22">
      <c r="A158" s="27" t="s">
        <v>897</v>
      </c>
      <c r="B158" s="28" t="s">
        <v>146</v>
      </c>
      <c r="C158" s="27" t="s">
        <v>917</v>
      </c>
      <c r="D158" s="45">
        <v>2.8166666666666664</v>
      </c>
      <c r="E158" s="45"/>
      <c r="F158" s="45"/>
      <c r="H158" s="27" t="s">
        <v>905</v>
      </c>
      <c r="I158" s="29">
        <f t="shared" ref="I158:I166" si="41">COUNTIF($C$157:$C$200,H158)</f>
        <v>1</v>
      </c>
    </row>
    <row r="159" spans="1:22">
      <c r="A159" s="27" t="s">
        <v>906</v>
      </c>
      <c r="B159" s="28" t="s">
        <v>103</v>
      </c>
      <c r="C159" s="27" t="s">
        <v>912</v>
      </c>
      <c r="D159" s="45">
        <v>3.0833333333333335</v>
      </c>
      <c r="E159" s="45"/>
      <c r="F159" s="45"/>
      <c r="H159" s="27" t="s">
        <v>907</v>
      </c>
      <c r="I159" s="29">
        <f t="shared" si="41"/>
        <v>3</v>
      </c>
    </row>
    <row r="160" spans="1:22">
      <c r="A160" s="27" t="s">
        <v>908</v>
      </c>
      <c r="B160" s="28" t="s">
        <v>115</v>
      </c>
      <c r="C160" s="27" t="s">
        <v>917</v>
      </c>
      <c r="D160" s="45">
        <v>3.1833333333333336</v>
      </c>
      <c r="E160" s="45"/>
      <c r="F160" s="45"/>
      <c r="H160" s="27" t="s">
        <v>909</v>
      </c>
      <c r="I160" s="29">
        <f t="shared" si="41"/>
        <v>3</v>
      </c>
    </row>
    <row r="161" spans="1:9">
      <c r="A161" s="27" t="s">
        <v>910</v>
      </c>
      <c r="B161" s="28" t="s">
        <v>138</v>
      </c>
      <c r="C161" s="27" t="s">
        <v>917</v>
      </c>
      <c r="D161" s="45">
        <v>3.2000000000000006</v>
      </c>
      <c r="E161" s="45"/>
      <c r="F161" s="45"/>
      <c r="H161" s="27" t="s">
        <v>911</v>
      </c>
      <c r="I161" s="29">
        <f t="shared" si="41"/>
        <v>1</v>
      </c>
    </row>
    <row r="162" spans="1:9">
      <c r="A162" s="27" t="s">
        <v>40</v>
      </c>
      <c r="B162" s="28" t="s">
        <v>64</v>
      </c>
      <c r="C162" s="27" t="s">
        <v>907</v>
      </c>
      <c r="D162" s="45">
        <v>3.3166666666666664</v>
      </c>
      <c r="E162" s="45"/>
      <c r="F162" s="45"/>
      <c r="H162" s="27" t="s">
        <v>912</v>
      </c>
      <c r="I162" s="29">
        <f t="shared" si="41"/>
        <v>4</v>
      </c>
    </row>
    <row r="163" spans="1:9">
      <c r="A163" s="27" t="s">
        <v>7</v>
      </c>
      <c r="B163" s="28" t="s">
        <v>17</v>
      </c>
      <c r="C163" s="27" t="s">
        <v>914</v>
      </c>
      <c r="D163" s="45">
        <v>3.35</v>
      </c>
      <c r="E163" s="45"/>
      <c r="F163" s="45"/>
      <c r="H163" s="27" t="s">
        <v>913</v>
      </c>
      <c r="I163" s="29">
        <f t="shared" si="41"/>
        <v>2</v>
      </c>
    </row>
    <row r="164" spans="1:9">
      <c r="A164" s="27" t="s">
        <v>19</v>
      </c>
      <c r="B164" s="28" t="s">
        <v>628</v>
      </c>
      <c r="C164" s="27" t="s">
        <v>909</v>
      </c>
      <c r="D164" s="45">
        <v>3.35</v>
      </c>
      <c r="E164" s="45"/>
      <c r="F164" s="45"/>
      <c r="H164" s="27" t="s">
        <v>914</v>
      </c>
      <c r="I164" s="29">
        <f t="shared" si="41"/>
        <v>2</v>
      </c>
    </row>
    <row r="165" spans="1:9">
      <c r="A165" s="27" t="s">
        <v>16</v>
      </c>
      <c r="B165" s="28" t="s">
        <v>56</v>
      </c>
      <c r="C165" s="27" t="s">
        <v>917</v>
      </c>
      <c r="D165" s="45">
        <v>3.4666666666666663</v>
      </c>
      <c r="E165" s="45"/>
      <c r="F165" s="45"/>
      <c r="H165" s="27" t="s">
        <v>915</v>
      </c>
      <c r="I165" s="29">
        <f t="shared" si="41"/>
        <v>6</v>
      </c>
    </row>
    <row r="166" spans="1:9">
      <c r="A166" s="27" t="s">
        <v>916</v>
      </c>
      <c r="B166" s="28" t="s">
        <v>792</v>
      </c>
      <c r="C166" s="27" t="s">
        <v>914</v>
      </c>
      <c r="D166" s="45">
        <v>3.5</v>
      </c>
      <c r="E166" s="45"/>
      <c r="F166" s="45"/>
      <c r="H166" s="27" t="s">
        <v>917</v>
      </c>
      <c r="I166" s="29">
        <f t="shared" si="41"/>
        <v>21</v>
      </c>
    </row>
    <row r="167" spans="1:9">
      <c r="A167" s="27" t="s">
        <v>974</v>
      </c>
      <c r="B167" s="28" t="s">
        <v>821</v>
      </c>
      <c r="C167" s="27" t="s">
        <v>907</v>
      </c>
      <c r="D167" s="45">
        <v>3.6166666666666667</v>
      </c>
      <c r="E167" s="45"/>
      <c r="F167" s="45"/>
    </row>
    <row r="168" spans="1:9">
      <c r="A168" s="27" t="s">
        <v>975</v>
      </c>
      <c r="B168" s="28" t="s">
        <v>12</v>
      </c>
      <c r="C168" s="27" t="s">
        <v>917</v>
      </c>
      <c r="D168" s="45">
        <v>3.65</v>
      </c>
      <c r="E168" s="45"/>
      <c r="F168" s="45"/>
    </row>
    <row r="169" spans="1:9">
      <c r="A169" s="27" t="s">
        <v>976</v>
      </c>
      <c r="B169" s="28" t="s">
        <v>257</v>
      </c>
      <c r="C169" s="27" t="s">
        <v>917</v>
      </c>
      <c r="D169" s="45">
        <v>3.6666666666666665</v>
      </c>
      <c r="E169" s="45"/>
      <c r="F169" s="45"/>
    </row>
    <row r="170" spans="1:9">
      <c r="A170" s="27" t="s">
        <v>977</v>
      </c>
      <c r="B170" s="28" t="s">
        <v>83</v>
      </c>
      <c r="C170" s="27" t="s">
        <v>917</v>
      </c>
      <c r="D170" s="45">
        <v>3.6833333333333336</v>
      </c>
      <c r="E170" s="45"/>
      <c r="F170" s="45"/>
    </row>
    <row r="171" spans="1:9">
      <c r="A171" s="27" t="s">
        <v>978</v>
      </c>
      <c r="B171" s="28" t="s">
        <v>495</v>
      </c>
      <c r="C171" s="27" t="s">
        <v>915</v>
      </c>
      <c r="D171" s="45">
        <v>3.7333333333333329</v>
      </c>
      <c r="E171" s="45"/>
      <c r="F171" s="45"/>
    </row>
    <row r="172" spans="1:9">
      <c r="A172" s="27" t="s">
        <v>979</v>
      </c>
      <c r="B172" s="28" t="s">
        <v>239</v>
      </c>
      <c r="C172" s="27" t="s">
        <v>917</v>
      </c>
      <c r="D172" s="45">
        <v>3.75</v>
      </c>
      <c r="E172" s="45"/>
      <c r="F172" s="45"/>
    </row>
    <row r="173" spans="1:9">
      <c r="A173" s="27" t="s">
        <v>980</v>
      </c>
      <c r="B173" s="28" t="s">
        <v>517</v>
      </c>
      <c r="C173" s="27" t="s">
        <v>917</v>
      </c>
      <c r="D173" s="45">
        <v>3.7666666666666671</v>
      </c>
      <c r="E173" s="45"/>
      <c r="F173" s="45"/>
    </row>
    <row r="174" spans="1:9">
      <c r="A174" s="27" t="s">
        <v>981</v>
      </c>
      <c r="B174" s="28" t="s">
        <v>579</v>
      </c>
      <c r="C174" s="27" t="s">
        <v>917</v>
      </c>
      <c r="D174" s="45">
        <v>3.7666666666666671</v>
      </c>
      <c r="E174" s="45"/>
      <c r="F174" s="45"/>
    </row>
    <row r="175" spans="1:9">
      <c r="A175" s="27" t="s">
        <v>982</v>
      </c>
      <c r="B175" s="28" t="s">
        <v>66</v>
      </c>
      <c r="C175" s="27" t="s">
        <v>917</v>
      </c>
      <c r="D175" s="45">
        <v>3.7666666666666671</v>
      </c>
      <c r="E175" s="45"/>
      <c r="F175" s="45"/>
    </row>
    <row r="176" spans="1:9">
      <c r="A176" s="27" t="s">
        <v>983</v>
      </c>
      <c r="B176" s="28" t="s">
        <v>788</v>
      </c>
      <c r="C176" s="27" t="s">
        <v>904</v>
      </c>
      <c r="D176" s="45">
        <v>3.7833333333333332</v>
      </c>
      <c r="E176" s="45"/>
      <c r="F176" s="45"/>
    </row>
    <row r="177" spans="1:6">
      <c r="A177" s="27" t="s">
        <v>984</v>
      </c>
      <c r="B177" s="28" t="s">
        <v>99</v>
      </c>
      <c r="C177" s="27" t="s">
        <v>911</v>
      </c>
      <c r="D177" s="45">
        <v>3.7833333333333332</v>
      </c>
      <c r="E177" s="45"/>
      <c r="F177" s="45"/>
    </row>
    <row r="178" spans="1:6">
      <c r="A178" s="27" t="s">
        <v>985</v>
      </c>
      <c r="B178" s="28" t="s">
        <v>229</v>
      </c>
      <c r="C178" s="27" t="s">
        <v>905</v>
      </c>
      <c r="D178" s="45">
        <v>3.85</v>
      </c>
      <c r="E178" s="45"/>
      <c r="F178" s="45"/>
    </row>
    <row r="179" spans="1:6">
      <c r="A179" s="27" t="s">
        <v>986</v>
      </c>
      <c r="B179" s="28" t="s">
        <v>117</v>
      </c>
      <c r="C179" s="27" t="s">
        <v>909</v>
      </c>
      <c r="D179" s="45">
        <v>3.9499999999999997</v>
      </c>
      <c r="E179" s="45"/>
      <c r="F179" s="45"/>
    </row>
    <row r="180" spans="1:6">
      <c r="A180" s="27" t="s">
        <v>987</v>
      </c>
      <c r="B180" s="28" t="s">
        <v>491</v>
      </c>
      <c r="C180" s="27" t="s">
        <v>917</v>
      </c>
      <c r="D180" s="45">
        <v>3.9499999999999997</v>
      </c>
      <c r="E180" s="45"/>
      <c r="F180" s="45"/>
    </row>
    <row r="181" spans="1:6">
      <c r="A181" s="27" t="s">
        <v>988</v>
      </c>
      <c r="B181" s="28" t="s">
        <v>700</v>
      </c>
      <c r="C181" s="27" t="s">
        <v>917</v>
      </c>
      <c r="D181" s="45">
        <v>3.9500000000000006</v>
      </c>
      <c r="E181" s="45"/>
      <c r="F181" s="45"/>
    </row>
    <row r="182" spans="1:6">
      <c r="A182" s="27" t="s">
        <v>989</v>
      </c>
      <c r="B182" s="28" t="s">
        <v>47</v>
      </c>
      <c r="C182" s="27" t="s">
        <v>917</v>
      </c>
      <c r="D182" s="45">
        <v>3.9833333333333329</v>
      </c>
      <c r="E182" s="45"/>
      <c r="F182" s="45"/>
    </row>
    <row r="183" spans="1:6">
      <c r="A183" s="27" t="s">
        <v>990</v>
      </c>
      <c r="B183" s="28" t="s">
        <v>398</v>
      </c>
      <c r="C183" s="27" t="s">
        <v>913</v>
      </c>
      <c r="D183" s="45">
        <v>3.9833333333333329</v>
      </c>
      <c r="E183" s="45"/>
      <c r="F183" s="45"/>
    </row>
    <row r="184" spans="1:6">
      <c r="A184" s="27" t="s">
        <v>991</v>
      </c>
      <c r="B184" s="28" t="s">
        <v>218</v>
      </c>
      <c r="C184" s="27" t="s">
        <v>917</v>
      </c>
      <c r="D184" s="45">
        <v>3.9833333333333329</v>
      </c>
      <c r="E184" s="45"/>
      <c r="F184" s="45"/>
    </row>
    <row r="185" spans="1:6">
      <c r="A185" s="27" t="s">
        <v>992</v>
      </c>
      <c r="B185" s="28" t="s">
        <v>346</v>
      </c>
      <c r="C185" s="27" t="s">
        <v>917</v>
      </c>
      <c r="D185" s="45">
        <v>4.0166666666666666</v>
      </c>
      <c r="E185" s="45"/>
      <c r="F185" s="45"/>
    </row>
    <row r="186" spans="1:6">
      <c r="A186" s="27" t="s">
        <v>993</v>
      </c>
      <c r="B186" s="28" t="s">
        <v>352</v>
      </c>
      <c r="C186" s="27" t="s">
        <v>917</v>
      </c>
      <c r="D186" s="45">
        <v>4.0166666666666666</v>
      </c>
      <c r="E186" s="45"/>
      <c r="F186" s="45"/>
    </row>
    <row r="187" spans="1:6">
      <c r="A187" s="27" t="s">
        <v>994</v>
      </c>
      <c r="B187" s="28" t="s">
        <v>531</v>
      </c>
      <c r="C187" s="27" t="s">
        <v>915</v>
      </c>
      <c r="D187" s="45">
        <v>4.0333333333333332</v>
      </c>
      <c r="E187" s="45"/>
      <c r="F187" s="45"/>
    </row>
    <row r="188" spans="1:6">
      <c r="A188" s="27" t="s">
        <v>995</v>
      </c>
      <c r="B188" s="28" t="s">
        <v>135</v>
      </c>
      <c r="C188" s="27" t="s">
        <v>917</v>
      </c>
      <c r="D188" s="45">
        <v>4.0666666666666664</v>
      </c>
      <c r="E188" s="45"/>
      <c r="F188" s="45"/>
    </row>
    <row r="189" spans="1:6">
      <c r="A189" s="27" t="s">
        <v>996</v>
      </c>
      <c r="B189" s="28" t="s">
        <v>350</v>
      </c>
      <c r="C189" s="27" t="s">
        <v>915</v>
      </c>
      <c r="D189" s="45">
        <v>4.0666666666666664</v>
      </c>
      <c r="E189" s="45"/>
      <c r="F189" s="45"/>
    </row>
    <row r="190" spans="1:6">
      <c r="A190" s="27" t="s">
        <v>997</v>
      </c>
      <c r="B190" s="28" t="s">
        <v>449</v>
      </c>
      <c r="C190" s="27" t="s">
        <v>917</v>
      </c>
      <c r="D190" s="45">
        <v>4.0666666666666664</v>
      </c>
      <c r="E190" s="45"/>
      <c r="F190" s="45"/>
    </row>
    <row r="191" spans="1:6">
      <c r="A191" s="27" t="s">
        <v>998</v>
      </c>
      <c r="B191" s="28" t="s">
        <v>50</v>
      </c>
      <c r="C191" s="27" t="s">
        <v>912</v>
      </c>
      <c r="D191" s="45">
        <v>4.083333333333333</v>
      </c>
      <c r="E191" s="45"/>
      <c r="F191" s="45"/>
    </row>
    <row r="192" spans="1:6">
      <c r="A192" s="27" t="s">
        <v>999</v>
      </c>
      <c r="B192" s="28" t="s">
        <v>662</v>
      </c>
      <c r="C192" s="27" t="s">
        <v>915</v>
      </c>
      <c r="D192" s="45">
        <v>4.1166666666666663</v>
      </c>
      <c r="E192" s="45"/>
      <c r="F192" s="45"/>
    </row>
    <row r="193" spans="1:10">
      <c r="A193" s="27" t="s">
        <v>1000</v>
      </c>
      <c r="B193" s="28" t="s">
        <v>241</v>
      </c>
      <c r="C193" s="27" t="s">
        <v>912</v>
      </c>
      <c r="D193" s="45">
        <v>4.1166666666666663</v>
      </c>
      <c r="E193" s="45"/>
      <c r="F193" s="45"/>
    </row>
    <row r="194" spans="1:10">
      <c r="A194" s="27" t="s">
        <v>1001</v>
      </c>
      <c r="B194" s="28" t="s">
        <v>356</v>
      </c>
      <c r="C194" s="27" t="s">
        <v>907</v>
      </c>
      <c r="D194" s="45">
        <v>4.166666666666667</v>
      </c>
      <c r="E194" s="45"/>
      <c r="F194" s="45"/>
    </row>
    <row r="195" spans="1:10">
      <c r="A195" s="27" t="s">
        <v>1002</v>
      </c>
      <c r="B195" s="28" t="s">
        <v>831</v>
      </c>
      <c r="C195" s="27" t="s">
        <v>915</v>
      </c>
      <c r="D195" s="45">
        <v>4.1833333333333336</v>
      </c>
      <c r="E195" s="45"/>
      <c r="F195" s="45"/>
    </row>
    <row r="196" spans="1:10">
      <c r="A196" s="27" t="s">
        <v>1003</v>
      </c>
      <c r="B196" s="28" t="s">
        <v>702</v>
      </c>
      <c r="C196" s="27" t="s">
        <v>917</v>
      </c>
      <c r="D196" s="45">
        <v>4.2166666666666659</v>
      </c>
      <c r="E196" s="45"/>
      <c r="F196" s="45"/>
    </row>
    <row r="197" spans="1:10">
      <c r="A197" s="27" t="s">
        <v>1004</v>
      </c>
      <c r="B197" s="28" t="s">
        <v>227</v>
      </c>
      <c r="C197" s="27" t="s">
        <v>912</v>
      </c>
      <c r="D197" s="45">
        <v>4.2166666666666659</v>
      </c>
      <c r="E197" s="45"/>
      <c r="F197" s="45"/>
    </row>
    <row r="198" spans="1:10">
      <c r="A198" s="27" t="s">
        <v>1005</v>
      </c>
      <c r="B198" s="28" t="s">
        <v>794</v>
      </c>
      <c r="C198" s="27" t="s">
        <v>917</v>
      </c>
      <c r="D198" s="45">
        <v>4.2333333333333334</v>
      </c>
      <c r="E198" s="45"/>
      <c r="F198" s="45"/>
    </row>
    <row r="199" spans="1:10">
      <c r="A199" s="27" t="s">
        <v>1006</v>
      </c>
      <c r="B199" s="28" t="s">
        <v>85</v>
      </c>
      <c r="C199" s="27" t="s">
        <v>909</v>
      </c>
      <c r="D199" s="45">
        <v>4.2333333333333334</v>
      </c>
      <c r="E199" s="45"/>
      <c r="F199" s="45"/>
    </row>
    <row r="200" spans="1:10">
      <c r="A200" s="27" t="s">
        <v>1007</v>
      </c>
      <c r="B200" s="28" t="s">
        <v>819</v>
      </c>
      <c r="C200" s="27" t="s">
        <v>915</v>
      </c>
      <c r="D200" s="45">
        <v>4.25</v>
      </c>
      <c r="E200" s="45"/>
      <c r="F200" s="45"/>
    </row>
    <row r="203" spans="1:10">
      <c r="H203" s="46" t="s">
        <v>1008</v>
      </c>
      <c r="I203" s="46"/>
      <c r="J203" s="46"/>
    </row>
    <row r="204" spans="1:10">
      <c r="H204" s="18" t="s">
        <v>1009</v>
      </c>
      <c r="I204" s="18"/>
      <c r="J204" s="18"/>
    </row>
  </sheetData>
  <mergeCells count="91">
    <mergeCell ref="Q143:U143"/>
    <mergeCell ref="H156:I156"/>
    <mergeCell ref="H203:J203"/>
    <mergeCell ref="H204:J204"/>
    <mergeCell ref="A143:A144"/>
    <mergeCell ref="B143:B144"/>
    <mergeCell ref="C143:G143"/>
    <mergeCell ref="H143:H144"/>
    <mergeCell ref="J143:N143"/>
    <mergeCell ref="O143:O144"/>
    <mergeCell ref="Q119:U119"/>
    <mergeCell ref="V119:V120"/>
    <mergeCell ref="A131:A132"/>
    <mergeCell ref="B131:B132"/>
    <mergeCell ref="C131:G131"/>
    <mergeCell ref="H131:H132"/>
    <mergeCell ref="J131:N131"/>
    <mergeCell ref="O131:O132"/>
    <mergeCell ref="A119:A120"/>
    <mergeCell ref="B119:B120"/>
    <mergeCell ref="C119:G119"/>
    <mergeCell ref="H119:H120"/>
    <mergeCell ref="J119:N119"/>
    <mergeCell ref="O119:O120"/>
    <mergeCell ref="Q95:U95"/>
    <mergeCell ref="V95:V96"/>
    <mergeCell ref="A107:A108"/>
    <mergeCell ref="B107:B108"/>
    <mergeCell ref="C107:G107"/>
    <mergeCell ref="H107:H108"/>
    <mergeCell ref="J107:N107"/>
    <mergeCell ref="O107:O108"/>
    <mergeCell ref="Q107:U107"/>
    <mergeCell ref="V107:V108"/>
    <mergeCell ref="A95:A96"/>
    <mergeCell ref="B95:B96"/>
    <mergeCell ref="C95:G95"/>
    <mergeCell ref="H95:H96"/>
    <mergeCell ref="J95:N95"/>
    <mergeCell ref="O95:O96"/>
    <mergeCell ref="Q71:U71"/>
    <mergeCell ref="V71:V72"/>
    <mergeCell ref="A83:A84"/>
    <mergeCell ref="B83:B84"/>
    <mergeCell ref="C83:G83"/>
    <mergeCell ref="H83:H84"/>
    <mergeCell ref="J83:N83"/>
    <mergeCell ref="O83:O84"/>
    <mergeCell ref="Q83:U83"/>
    <mergeCell ref="V83:V84"/>
    <mergeCell ref="A71:A72"/>
    <mergeCell ref="B71:B72"/>
    <mergeCell ref="C71:G71"/>
    <mergeCell ref="H71:H72"/>
    <mergeCell ref="J71:N71"/>
    <mergeCell ref="O71:O72"/>
    <mergeCell ref="Q47:U47"/>
    <mergeCell ref="V47:V48"/>
    <mergeCell ref="A59:A60"/>
    <mergeCell ref="B59:B60"/>
    <mergeCell ref="C59:G59"/>
    <mergeCell ref="H59:H60"/>
    <mergeCell ref="J59:N59"/>
    <mergeCell ref="O59:O60"/>
    <mergeCell ref="Q59:U59"/>
    <mergeCell ref="V59:V60"/>
    <mergeCell ref="A47:A48"/>
    <mergeCell ref="B47:B48"/>
    <mergeCell ref="C47:G47"/>
    <mergeCell ref="H47:H48"/>
    <mergeCell ref="J47:N47"/>
    <mergeCell ref="O47:O48"/>
    <mergeCell ref="A23:A24"/>
    <mergeCell ref="B23:B24"/>
    <mergeCell ref="C23:G23"/>
    <mergeCell ref="A35:A36"/>
    <mergeCell ref="B35:B36"/>
    <mergeCell ref="C35:G35"/>
    <mergeCell ref="A6:L6"/>
    <mergeCell ref="A7:L7"/>
    <mergeCell ref="A10:A11"/>
    <mergeCell ref="B10:B11"/>
    <mergeCell ref="C10:C11"/>
    <mergeCell ref="D10:G10"/>
    <mergeCell ref="H10:L10"/>
    <mergeCell ref="A1:E1"/>
    <mergeCell ref="G1:L1"/>
    <mergeCell ref="A2:E2"/>
    <mergeCell ref="G2:L2"/>
    <mergeCell ref="A3:E3"/>
    <mergeCell ref="G4:L4"/>
  </mergeCells>
  <conditionalFormatting sqref="E157:E200">
    <cfRule type="cellIs" dxfId="0" priority="1" operator="lessThan">
      <formula>5</formula>
    </cfRule>
  </conditionalFormatting>
  <pageMargins left="0.7" right="0.7" top="0.75" bottom="0.75" header="0.3" footer="0.3"/>
  <pageSetup paperSize="9" scale="54" fitToHeight="7" orientation="landscape" horizontalDpi="0" verticalDpi="0"/>
  <ignoredErrors>
    <ignoredError sqref="H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28"/>
  <sheetViews>
    <sheetView workbookViewId="0">
      <selection activeCell="M12" sqref="M12:M52"/>
    </sheetView>
  </sheetViews>
  <sheetFormatPr baseColWidth="10" defaultColWidth="8.6640625" defaultRowHeight="21" customHeight="1"/>
  <cols>
    <col min="1" max="1" width="8.6640625" style="4"/>
    <col min="2" max="2" width="25" style="6" customWidth="1"/>
    <col min="3" max="3" width="8.83203125" style="4" customWidth="1"/>
    <col min="4" max="4" width="17.1640625" style="4" hidden="1" customWidth="1"/>
    <col min="5" max="5" width="15" style="4" customWidth="1"/>
    <col min="6" max="12" width="18.83203125" style="4" customWidth="1"/>
    <col min="13" max="16384" width="8.6640625" style="4"/>
  </cols>
  <sheetData>
    <row r="2" spans="1:13" ht="25" customHeight="1">
      <c r="A2" s="1" t="s">
        <v>858</v>
      </c>
      <c r="B2" s="1" t="s">
        <v>0</v>
      </c>
      <c r="C2" s="1" t="s">
        <v>1</v>
      </c>
      <c r="D2" s="1" t="s">
        <v>2</v>
      </c>
      <c r="E2" s="1" t="s">
        <v>851</v>
      </c>
      <c r="F2" s="1" t="s">
        <v>852</v>
      </c>
      <c r="G2" s="1" t="s">
        <v>859</v>
      </c>
      <c r="H2" s="1" t="s">
        <v>860</v>
      </c>
      <c r="I2" s="1" t="s">
        <v>853</v>
      </c>
      <c r="J2" s="1" t="s">
        <v>854</v>
      </c>
      <c r="K2" s="1" t="s">
        <v>855</v>
      </c>
      <c r="L2" s="1" t="s">
        <v>856</v>
      </c>
      <c r="M2" s="1" t="s">
        <v>1012</v>
      </c>
    </row>
    <row r="3" spans="1:13" ht="21" customHeight="1">
      <c r="A3" s="3">
        <v>61</v>
      </c>
      <c r="B3" s="5" t="s">
        <v>774</v>
      </c>
      <c r="C3" s="2" t="s">
        <v>904</v>
      </c>
      <c r="D3" s="2" t="s">
        <v>775</v>
      </c>
      <c r="E3" s="2" t="s">
        <v>857</v>
      </c>
      <c r="F3" s="3" t="s">
        <v>857</v>
      </c>
      <c r="G3" s="3"/>
      <c r="H3" s="7"/>
      <c r="I3" s="3"/>
      <c r="J3" s="3"/>
      <c r="K3" s="3"/>
      <c r="L3" s="3" t="s">
        <v>857</v>
      </c>
      <c r="M3" s="4">
        <f>SUM(E3:L3)/3</f>
        <v>0</v>
      </c>
    </row>
    <row r="4" spans="1:13" ht="21" customHeight="1">
      <c r="A4" s="3">
        <v>62</v>
      </c>
      <c r="B4" s="5" t="s">
        <v>764</v>
      </c>
      <c r="C4" s="2" t="s">
        <v>905</v>
      </c>
      <c r="D4" s="2" t="s">
        <v>765</v>
      </c>
      <c r="E4" s="2" t="s">
        <v>857</v>
      </c>
      <c r="F4" s="3" t="s">
        <v>857</v>
      </c>
      <c r="G4" s="3"/>
      <c r="H4" s="7"/>
      <c r="I4" s="3"/>
      <c r="J4" s="3"/>
      <c r="K4" s="3"/>
      <c r="L4" s="3" t="s">
        <v>857</v>
      </c>
      <c r="M4" s="4">
        <f>SUM(E4:L4)/3</f>
        <v>0</v>
      </c>
    </row>
    <row r="5" spans="1:13" ht="21" customHeight="1">
      <c r="A5" s="3">
        <v>64</v>
      </c>
      <c r="B5" s="5" t="s">
        <v>527</v>
      </c>
      <c r="C5" s="2" t="s">
        <v>907</v>
      </c>
      <c r="D5" s="2" t="s">
        <v>528</v>
      </c>
      <c r="E5" s="2" t="s">
        <v>857</v>
      </c>
      <c r="F5" s="3" t="s">
        <v>857</v>
      </c>
      <c r="G5" s="3"/>
      <c r="H5" s="7"/>
      <c r="I5" s="3"/>
      <c r="J5" s="3"/>
      <c r="K5" s="3"/>
      <c r="L5" s="3" t="s">
        <v>857</v>
      </c>
      <c r="M5" s="4">
        <f>SUM(E5:L5)/3</f>
        <v>0</v>
      </c>
    </row>
    <row r="6" spans="1:13" ht="21" customHeight="1">
      <c r="A6" s="3">
        <v>338</v>
      </c>
      <c r="B6" s="5" t="s">
        <v>461</v>
      </c>
      <c r="C6" s="2" t="s">
        <v>904</v>
      </c>
      <c r="D6" s="2" t="s">
        <v>462</v>
      </c>
      <c r="E6" s="2" t="s">
        <v>857</v>
      </c>
      <c r="F6" s="3" t="s">
        <v>857</v>
      </c>
      <c r="G6" s="3" t="s">
        <v>857</v>
      </c>
      <c r="H6" s="7"/>
      <c r="I6" s="3"/>
      <c r="J6" s="3"/>
      <c r="K6" s="3"/>
      <c r="L6" s="3"/>
      <c r="M6" s="4">
        <f>SUM(E6:L6)/3</f>
        <v>0</v>
      </c>
    </row>
    <row r="7" spans="1:13" ht="21" customHeight="1">
      <c r="A7" s="3">
        <v>63</v>
      </c>
      <c r="B7" s="5" t="s">
        <v>408</v>
      </c>
      <c r="C7" s="2" t="s">
        <v>907</v>
      </c>
      <c r="D7" s="2" t="s">
        <v>409</v>
      </c>
      <c r="E7" s="2">
        <v>2.25</v>
      </c>
      <c r="F7" s="3" t="s">
        <v>857</v>
      </c>
      <c r="G7" s="3"/>
      <c r="H7" s="7"/>
      <c r="I7" s="3"/>
      <c r="J7" s="3"/>
      <c r="K7" s="3"/>
      <c r="L7" s="3" t="s">
        <v>857</v>
      </c>
      <c r="M7" s="4">
        <f>SUM(E7:L7)/3</f>
        <v>0.75</v>
      </c>
    </row>
    <row r="8" spans="1:13" ht="21" customHeight="1">
      <c r="A8" s="3">
        <v>241</v>
      </c>
      <c r="B8" s="9" t="s">
        <v>20</v>
      </c>
      <c r="C8" s="10" t="s">
        <v>913</v>
      </c>
      <c r="D8" s="10" t="s">
        <v>21</v>
      </c>
      <c r="E8" s="10">
        <v>0.95</v>
      </c>
      <c r="F8" s="8"/>
      <c r="G8" s="8"/>
      <c r="H8" s="11"/>
      <c r="I8" s="8">
        <v>2.35</v>
      </c>
      <c r="J8" s="8"/>
      <c r="K8" s="8">
        <v>4.5</v>
      </c>
      <c r="L8" s="8"/>
      <c r="M8" s="4">
        <f>SUM(E8:L8)/3</f>
        <v>2.6</v>
      </c>
    </row>
    <row r="9" spans="1:13" ht="21" customHeight="1">
      <c r="A9" s="3">
        <v>274</v>
      </c>
      <c r="B9" s="5" t="s">
        <v>146</v>
      </c>
      <c r="C9" s="2" t="s">
        <v>917</v>
      </c>
      <c r="D9" s="2" t="s">
        <v>147</v>
      </c>
      <c r="E9" s="2">
        <v>2.1</v>
      </c>
      <c r="F9" s="3"/>
      <c r="G9" s="3"/>
      <c r="H9" s="7"/>
      <c r="I9" s="3">
        <v>4.25</v>
      </c>
      <c r="J9" s="3"/>
      <c r="K9" s="3">
        <v>2.1</v>
      </c>
      <c r="L9" s="3"/>
      <c r="M9" s="4">
        <f>SUM(E9:L9)/3</f>
        <v>2.8166666666666664</v>
      </c>
    </row>
    <row r="10" spans="1:13" ht="21" customHeight="1">
      <c r="A10" s="3">
        <v>337</v>
      </c>
      <c r="B10" s="5" t="s">
        <v>103</v>
      </c>
      <c r="C10" s="2" t="s">
        <v>912</v>
      </c>
      <c r="D10" s="2" t="s">
        <v>104</v>
      </c>
      <c r="E10" s="2">
        <v>1.8</v>
      </c>
      <c r="F10" s="3"/>
      <c r="G10" s="3">
        <v>3.85</v>
      </c>
      <c r="H10" s="7">
        <v>3.6</v>
      </c>
      <c r="I10" s="3"/>
      <c r="J10" s="3"/>
      <c r="K10" s="3"/>
      <c r="L10" s="3"/>
      <c r="M10" s="4">
        <f>SUM(E10:L10)/3</f>
        <v>3.0833333333333335</v>
      </c>
    </row>
    <row r="11" spans="1:13" ht="21" customHeight="1">
      <c r="A11" s="3">
        <v>339</v>
      </c>
      <c r="B11" s="5" t="s">
        <v>557</v>
      </c>
      <c r="C11" s="2" t="s">
        <v>904</v>
      </c>
      <c r="D11" s="2" t="s">
        <v>558</v>
      </c>
      <c r="E11" s="2">
        <v>9.5</v>
      </c>
      <c r="F11" s="3" t="s">
        <v>857</v>
      </c>
      <c r="G11" s="3" t="s">
        <v>857</v>
      </c>
      <c r="H11" s="7"/>
      <c r="I11" s="3"/>
      <c r="J11" s="3"/>
      <c r="K11" s="3"/>
      <c r="L11" s="3"/>
      <c r="M11" s="4">
        <f>SUM(E11:L11)/3</f>
        <v>3.1666666666666665</v>
      </c>
    </row>
    <row r="12" spans="1:13" ht="21" customHeight="1">
      <c r="A12" s="3">
        <v>267</v>
      </c>
      <c r="B12" s="5" t="s">
        <v>115</v>
      </c>
      <c r="C12" s="2" t="s">
        <v>917</v>
      </c>
      <c r="D12" s="2" t="s">
        <v>116</v>
      </c>
      <c r="E12" s="2">
        <v>2.35</v>
      </c>
      <c r="F12" s="3"/>
      <c r="G12" s="3"/>
      <c r="H12" s="7"/>
      <c r="I12" s="3">
        <v>3.95</v>
      </c>
      <c r="J12" s="3"/>
      <c r="K12" s="3">
        <v>3.25</v>
      </c>
      <c r="L12" s="3"/>
      <c r="M12" s="4">
        <f>SUM(E12:L12)/3</f>
        <v>3.1833333333333336</v>
      </c>
    </row>
    <row r="13" spans="1:13" ht="21" customHeight="1">
      <c r="A13" s="3">
        <v>254</v>
      </c>
      <c r="B13" s="5" t="s">
        <v>138</v>
      </c>
      <c r="C13" s="2" t="s">
        <v>917</v>
      </c>
      <c r="D13" s="2" t="s">
        <v>139</v>
      </c>
      <c r="E13" s="2">
        <v>1.6</v>
      </c>
      <c r="F13" s="3"/>
      <c r="G13" s="3"/>
      <c r="H13" s="7"/>
      <c r="I13" s="3">
        <v>4.05</v>
      </c>
      <c r="J13" s="3"/>
      <c r="K13" s="3">
        <v>3.95</v>
      </c>
      <c r="L13" s="3"/>
      <c r="M13" s="4">
        <f>SUM(E13:L13)/3</f>
        <v>3.2000000000000006</v>
      </c>
    </row>
    <row r="14" spans="1:13" ht="21" customHeight="1">
      <c r="A14" s="3">
        <v>425</v>
      </c>
      <c r="B14" s="5" t="s">
        <v>64</v>
      </c>
      <c r="C14" s="2" t="s">
        <v>907</v>
      </c>
      <c r="D14" s="2" t="s">
        <v>65</v>
      </c>
      <c r="E14" s="2">
        <v>2.85</v>
      </c>
      <c r="F14" s="3">
        <v>4.25</v>
      </c>
      <c r="G14" s="3">
        <v>2.85</v>
      </c>
      <c r="H14" s="7"/>
      <c r="I14" s="3"/>
      <c r="J14" s="3"/>
      <c r="K14" s="3"/>
      <c r="L14" s="3"/>
      <c r="M14" s="4">
        <f>SUM(E14:L14)/3</f>
        <v>3.3166666666666664</v>
      </c>
    </row>
    <row r="15" spans="1:13" ht="21" customHeight="1">
      <c r="A15" s="3">
        <v>249</v>
      </c>
      <c r="B15" s="5" t="s">
        <v>17</v>
      </c>
      <c r="C15" s="2" t="s">
        <v>914</v>
      </c>
      <c r="D15" s="2" t="s">
        <v>18</v>
      </c>
      <c r="E15" s="2">
        <v>2.1</v>
      </c>
      <c r="F15" s="3"/>
      <c r="G15" s="3"/>
      <c r="H15" s="7"/>
      <c r="I15" s="3">
        <v>3.7</v>
      </c>
      <c r="J15" s="3"/>
      <c r="K15" s="3">
        <v>4.25</v>
      </c>
      <c r="L15" s="3"/>
      <c r="M15" s="4">
        <f>SUM(E15:L15)/3</f>
        <v>3.35</v>
      </c>
    </row>
    <row r="16" spans="1:13" ht="21" customHeight="1">
      <c r="A16" s="3">
        <v>310</v>
      </c>
      <c r="B16" s="5" t="s">
        <v>628</v>
      </c>
      <c r="C16" s="2" t="s">
        <v>909</v>
      </c>
      <c r="D16" s="2" t="s">
        <v>629</v>
      </c>
      <c r="E16" s="2">
        <v>3.35</v>
      </c>
      <c r="F16" s="3">
        <v>3.6</v>
      </c>
      <c r="G16" s="3"/>
      <c r="H16" s="7"/>
      <c r="I16" s="3">
        <v>3.1</v>
      </c>
      <c r="J16" s="3"/>
      <c r="K16" s="3"/>
      <c r="L16" s="3"/>
      <c r="M16" s="4">
        <f>SUM(E16:L16)/3</f>
        <v>3.35</v>
      </c>
    </row>
    <row r="17" spans="1:13" ht="21" customHeight="1">
      <c r="A17" s="3">
        <v>228</v>
      </c>
      <c r="B17" s="9" t="s">
        <v>56</v>
      </c>
      <c r="C17" s="10" t="s">
        <v>917</v>
      </c>
      <c r="D17" s="10" t="s">
        <v>57</v>
      </c>
      <c r="E17" s="10">
        <v>0.8</v>
      </c>
      <c r="F17" s="8"/>
      <c r="G17" s="8"/>
      <c r="H17" s="11"/>
      <c r="I17" s="8">
        <v>4.5999999999999996</v>
      </c>
      <c r="J17" s="8"/>
      <c r="K17" s="8">
        <v>5</v>
      </c>
      <c r="L17" s="8"/>
      <c r="M17" s="4">
        <f>SUM(E17:L17)/3</f>
        <v>3.4666666666666663</v>
      </c>
    </row>
    <row r="18" spans="1:13" ht="21" customHeight="1">
      <c r="A18" s="3">
        <v>55</v>
      </c>
      <c r="B18" s="5" t="s">
        <v>792</v>
      </c>
      <c r="C18" s="2" t="s">
        <v>914</v>
      </c>
      <c r="D18" s="2" t="s">
        <v>793</v>
      </c>
      <c r="E18" s="2">
        <v>5.25</v>
      </c>
      <c r="F18" s="3"/>
      <c r="G18" s="3"/>
      <c r="H18" s="7"/>
      <c r="I18" s="3">
        <v>5.25</v>
      </c>
      <c r="J18" s="3"/>
      <c r="K18" s="3"/>
      <c r="L18" s="3" t="s">
        <v>857</v>
      </c>
      <c r="M18" s="4">
        <f>SUM(E18:L18)/3</f>
        <v>3.5</v>
      </c>
    </row>
    <row r="19" spans="1:13" ht="21" customHeight="1">
      <c r="A19" s="3">
        <v>180</v>
      </c>
      <c r="B19" s="5" t="s">
        <v>821</v>
      </c>
      <c r="C19" s="2" t="s">
        <v>907</v>
      </c>
      <c r="D19" s="2" t="s">
        <v>822</v>
      </c>
      <c r="E19" s="2">
        <v>3.35</v>
      </c>
      <c r="F19" s="3">
        <v>5.25</v>
      </c>
      <c r="G19" s="3"/>
      <c r="H19" s="7"/>
      <c r="I19" s="3"/>
      <c r="J19" s="3"/>
      <c r="K19" s="3"/>
      <c r="L19" s="3">
        <v>2.25</v>
      </c>
      <c r="M19" s="4">
        <f>SUM(E19:L19)/3</f>
        <v>3.6166666666666667</v>
      </c>
    </row>
    <row r="20" spans="1:13" ht="21" customHeight="1">
      <c r="A20" s="3">
        <v>48</v>
      </c>
      <c r="B20" s="5" t="s">
        <v>12</v>
      </c>
      <c r="C20" s="2" t="s">
        <v>917</v>
      </c>
      <c r="D20" s="2" t="s">
        <v>13</v>
      </c>
      <c r="E20" s="2">
        <v>2.25</v>
      </c>
      <c r="F20" s="3"/>
      <c r="G20" s="3"/>
      <c r="H20" s="7"/>
      <c r="I20" s="3">
        <v>2.95</v>
      </c>
      <c r="J20" s="3">
        <v>5.75</v>
      </c>
      <c r="K20" s="3"/>
      <c r="L20" s="3"/>
      <c r="M20" s="4">
        <f>SUM(E20:L20)/3</f>
        <v>3.65</v>
      </c>
    </row>
    <row r="21" spans="1:13" ht="21" customHeight="1">
      <c r="A21" s="3">
        <v>179</v>
      </c>
      <c r="B21" s="5" t="s">
        <v>257</v>
      </c>
      <c r="C21" s="2" t="s">
        <v>917</v>
      </c>
      <c r="D21" s="2" t="s">
        <v>258</v>
      </c>
      <c r="E21" s="2">
        <v>4</v>
      </c>
      <c r="F21" s="3"/>
      <c r="G21" s="3"/>
      <c r="H21" s="7"/>
      <c r="I21" s="3"/>
      <c r="J21" s="3"/>
      <c r="K21" s="3">
        <v>4.25</v>
      </c>
      <c r="L21" s="3">
        <v>2.75</v>
      </c>
      <c r="M21" s="4">
        <f>SUM(E21:L21)/3</f>
        <v>3.6666666666666665</v>
      </c>
    </row>
    <row r="22" spans="1:13" ht="21" customHeight="1">
      <c r="A22" s="3">
        <v>259</v>
      </c>
      <c r="B22" s="5" t="s">
        <v>83</v>
      </c>
      <c r="C22" s="2" t="s">
        <v>917</v>
      </c>
      <c r="D22" s="2" t="s">
        <v>84</v>
      </c>
      <c r="E22" s="2">
        <v>3.2</v>
      </c>
      <c r="F22" s="3"/>
      <c r="G22" s="3"/>
      <c r="H22" s="7"/>
      <c r="I22" s="3">
        <v>4.0999999999999996</v>
      </c>
      <c r="J22" s="3"/>
      <c r="K22" s="3">
        <v>3.75</v>
      </c>
      <c r="L22" s="3"/>
      <c r="M22" s="4">
        <f>SUM(E22:L22)/3</f>
        <v>3.6833333333333336</v>
      </c>
    </row>
    <row r="23" spans="1:13" ht="21" customHeight="1">
      <c r="A23" s="3">
        <v>271</v>
      </c>
      <c r="B23" s="5" t="s">
        <v>495</v>
      </c>
      <c r="C23" s="2" t="s">
        <v>915</v>
      </c>
      <c r="D23" s="2" t="s">
        <v>496</v>
      </c>
      <c r="E23" s="2">
        <v>5.0999999999999996</v>
      </c>
      <c r="F23" s="3"/>
      <c r="G23" s="3"/>
      <c r="H23" s="7"/>
      <c r="I23" s="3">
        <v>3.1</v>
      </c>
      <c r="J23" s="3"/>
      <c r="K23" s="3">
        <v>3</v>
      </c>
      <c r="L23" s="3"/>
      <c r="M23" s="4">
        <f>SUM(E23:L23)/3</f>
        <v>3.7333333333333329</v>
      </c>
    </row>
    <row r="24" spans="1:13" ht="21" customHeight="1">
      <c r="A24" s="3">
        <v>245</v>
      </c>
      <c r="B24" s="5" t="s">
        <v>239</v>
      </c>
      <c r="C24" s="2" t="s">
        <v>917</v>
      </c>
      <c r="D24" s="2" t="s">
        <v>240</v>
      </c>
      <c r="E24" s="2">
        <v>2.4500000000000002</v>
      </c>
      <c r="F24" s="3"/>
      <c r="G24" s="3"/>
      <c r="H24" s="7"/>
      <c r="I24" s="3">
        <v>4.45</v>
      </c>
      <c r="J24" s="3"/>
      <c r="K24" s="3">
        <v>4.3499999999999996</v>
      </c>
      <c r="L24" s="3"/>
      <c r="M24" s="4">
        <f>SUM(E24:L24)/3</f>
        <v>3.75</v>
      </c>
    </row>
    <row r="25" spans="1:13" ht="21" customHeight="1">
      <c r="A25" s="3">
        <v>260</v>
      </c>
      <c r="B25" s="5" t="s">
        <v>517</v>
      </c>
      <c r="C25" s="2" t="s">
        <v>917</v>
      </c>
      <c r="D25" s="2" t="s">
        <v>518</v>
      </c>
      <c r="E25" s="2">
        <v>3.25</v>
      </c>
      <c r="F25" s="3"/>
      <c r="G25" s="3"/>
      <c r="H25" s="7"/>
      <c r="I25" s="3">
        <v>4.3499999999999996</v>
      </c>
      <c r="J25" s="3"/>
      <c r="K25" s="3">
        <v>3.7</v>
      </c>
      <c r="L25" s="3"/>
      <c r="M25" s="4">
        <f>SUM(E25:L25)/3</f>
        <v>3.7666666666666671</v>
      </c>
    </row>
    <row r="26" spans="1:13" ht="21" customHeight="1">
      <c r="A26" s="3">
        <v>263</v>
      </c>
      <c r="B26" s="5" t="s">
        <v>579</v>
      </c>
      <c r="C26" s="2" t="s">
        <v>917</v>
      </c>
      <c r="D26" s="2" t="s">
        <v>580</v>
      </c>
      <c r="E26" s="2">
        <v>3.95</v>
      </c>
      <c r="F26" s="3"/>
      <c r="G26" s="3"/>
      <c r="H26" s="7"/>
      <c r="I26" s="3">
        <v>3.75</v>
      </c>
      <c r="J26" s="3"/>
      <c r="K26" s="3">
        <v>3.6</v>
      </c>
      <c r="L26" s="3"/>
      <c r="M26" s="4">
        <f>SUM(E26:L26)/3</f>
        <v>3.7666666666666671</v>
      </c>
    </row>
    <row r="27" spans="1:13" ht="21" customHeight="1">
      <c r="A27" s="3">
        <v>272</v>
      </c>
      <c r="B27" s="5" t="s">
        <v>66</v>
      </c>
      <c r="C27" s="2" t="s">
        <v>917</v>
      </c>
      <c r="D27" s="2" t="s">
        <v>67</v>
      </c>
      <c r="E27" s="2">
        <v>3.25</v>
      </c>
      <c r="F27" s="3"/>
      <c r="G27" s="3"/>
      <c r="H27" s="7"/>
      <c r="I27" s="3">
        <v>5.0999999999999996</v>
      </c>
      <c r="J27" s="3"/>
      <c r="K27" s="3">
        <v>2.95</v>
      </c>
      <c r="L27" s="3"/>
      <c r="M27" s="4">
        <f>SUM(E27:L27)/3</f>
        <v>3.7666666666666671</v>
      </c>
    </row>
    <row r="28" spans="1:13" ht="21" customHeight="1">
      <c r="A28" s="3">
        <v>175</v>
      </c>
      <c r="B28" s="5" t="s">
        <v>788</v>
      </c>
      <c r="C28" s="2" t="s">
        <v>904</v>
      </c>
      <c r="D28" s="2" t="s">
        <v>789</v>
      </c>
      <c r="E28" s="2">
        <v>3.75</v>
      </c>
      <c r="F28" s="3">
        <v>3.6</v>
      </c>
      <c r="G28" s="3"/>
      <c r="H28" s="7"/>
      <c r="I28" s="3"/>
      <c r="J28" s="3"/>
      <c r="K28" s="3"/>
      <c r="L28" s="3">
        <v>4</v>
      </c>
      <c r="M28" s="4">
        <f>SUM(E28:L28)/3</f>
        <v>3.7833333333333332</v>
      </c>
    </row>
    <row r="29" spans="1:13" ht="21" customHeight="1">
      <c r="A29" s="3">
        <v>311</v>
      </c>
      <c r="B29" s="5" t="s">
        <v>99</v>
      </c>
      <c r="C29" s="2" t="s">
        <v>911</v>
      </c>
      <c r="D29" s="2" t="s">
        <v>100</v>
      </c>
      <c r="E29" s="2">
        <v>4.3499999999999996</v>
      </c>
      <c r="F29" s="3">
        <v>4.75</v>
      </c>
      <c r="G29" s="3"/>
      <c r="H29" s="7"/>
      <c r="I29" s="3">
        <v>2.25</v>
      </c>
      <c r="J29" s="3"/>
      <c r="K29" s="3"/>
      <c r="L29" s="3"/>
      <c r="M29" s="4">
        <f>SUM(E29:L29)/3</f>
        <v>3.7833333333333332</v>
      </c>
    </row>
    <row r="30" spans="1:13" ht="21" customHeight="1">
      <c r="A30" s="3">
        <v>305</v>
      </c>
      <c r="B30" s="5" t="s">
        <v>229</v>
      </c>
      <c r="C30" s="2" t="s">
        <v>905</v>
      </c>
      <c r="D30" s="2" t="s">
        <v>230</v>
      </c>
      <c r="E30" s="2">
        <v>4</v>
      </c>
      <c r="F30" s="3">
        <v>2.7</v>
      </c>
      <c r="G30" s="3"/>
      <c r="H30" s="7"/>
      <c r="I30" s="3">
        <v>4.8499999999999996</v>
      </c>
      <c r="J30" s="3"/>
      <c r="K30" s="3"/>
      <c r="L30" s="3"/>
      <c r="M30" s="4">
        <f>SUM(E30:L30)/3</f>
        <v>3.85</v>
      </c>
    </row>
    <row r="31" spans="1:13" ht="21" customHeight="1">
      <c r="A31" s="3">
        <v>161</v>
      </c>
      <c r="B31" s="5" t="s">
        <v>117</v>
      </c>
      <c r="C31" s="2" t="s">
        <v>909</v>
      </c>
      <c r="D31" s="2" t="s">
        <v>118</v>
      </c>
      <c r="E31" s="2">
        <v>3.5</v>
      </c>
      <c r="F31" s="3"/>
      <c r="G31" s="3"/>
      <c r="H31" s="7"/>
      <c r="I31" s="3">
        <v>3.85</v>
      </c>
      <c r="J31" s="3"/>
      <c r="K31" s="3"/>
      <c r="L31" s="3">
        <v>4.5</v>
      </c>
      <c r="M31" s="4">
        <f>SUM(E31:L31)/3</f>
        <v>3.9499999999999997</v>
      </c>
    </row>
    <row r="32" spans="1:13" ht="21" customHeight="1">
      <c r="A32" s="3">
        <v>167</v>
      </c>
      <c r="B32" s="5" t="s">
        <v>491</v>
      </c>
      <c r="C32" s="2" t="s">
        <v>917</v>
      </c>
      <c r="D32" s="2" t="s">
        <v>492</v>
      </c>
      <c r="E32" s="2">
        <v>3.1</v>
      </c>
      <c r="F32" s="3"/>
      <c r="G32" s="3"/>
      <c r="H32" s="7"/>
      <c r="I32" s="3"/>
      <c r="J32" s="3"/>
      <c r="K32" s="3">
        <v>4.5</v>
      </c>
      <c r="L32" s="3">
        <v>4.25</v>
      </c>
      <c r="M32" s="4">
        <f>SUM(E32:L32)/3</f>
        <v>3.9499999999999997</v>
      </c>
    </row>
    <row r="33" spans="1:13" ht="21" customHeight="1">
      <c r="A33" s="3">
        <v>270</v>
      </c>
      <c r="B33" s="5" t="s">
        <v>700</v>
      </c>
      <c r="C33" s="2" t="s">
        <v>917</v>
      </c>
      <c r="D33" s="2" t="s">
        <v>701</v>
      </c>
      <c r="E33" s="2">
        <v>3.95</v>
      </c>
      <c r="F33" s="3"/>
      <c r="G33" s="3"/>
      <c r="H33" s="7"/>
      <c r="I33" s="3">
        <v>4.8499999999999996</v>
      </c>
      <c r="J33" s="3"/>
      <c r="K33" s="3">
        <v>3.05</v>
      </c>
      <c r="L33" s="3"/>
      <c r="M33" s="4">
        <f>SUM(E33:L33)/3</f>
        <v>3.9500000000000006</v>
      </c>
    </row>
    <row r="34" spans="1:13" ht="21" customHeight="1">
      <c r="A34" s="3">
        <v>252</v>
      </c>
      <c r="B34" s="5" t="s">
        <v>47</v>
      </c>
      <c r="C34" s="2" t="s">
        <v>917</v>
      </c>
      <c r="D34" s="2" t="s">
        <v>49</v>
      </c>
      <c r="E34" s="2">
        <v>3.25</v>
      </c>
      <c r="F34" s="3"/>
      <c r="G34" s="3"/>
      <c r="H34" s="7"/>
      <c r="I34" s="3">
        <v>4.5999999999999996</v>
      </c>
      <c r="J34" s="3"/>
      <c r="K34" s="3">
        <v>4.0999999999999996</v>
      </c>
      <c r="L34" s="3"/>
      <c r="M34" s="4">
        <f>SUM(E34:L34)/3</f>
        <v>3.9833333333333329</v>
      </c>
    </row>
    <row r="35" spans="1:13" ht="21" customHeight="1">
      <c r="A35" s="3">
        <v>255</v>
      </c>
      <c r="B35" s="5" t="s">
        <v>398</v>
      </c>
      <c r="C35" s="2" t="s">
        <v>913</v>
      </c>
      <c r="D35" s="2" t="s">
        <v>399</v>
      </c>
      <c r="E35" s="2">
        <v>2.35</v>
      </c>
      <c r="F35" s="3"/>
      <c r="G35" s="3"/>
      <c r="H35" s="7"/>
      <c r="I35" s="3">
        <v>5.75</v>
      </c>
      <c r="J35" s="3"/>
      <c r="K35" s="3">
        <v>3.85</v>
      </c>
      <c r="L35" s="3"/>
      <c r="M35" s="4">
        <f>SUM(E35:L35)/3</f>
        <v>3.9833333333333329</v>
      </c>
    </row>
    <row r="36" spans="1:13" ht="21" customHeight="1">
      <c r="A36" s="3">
        <v>262</v>
      </c>
      <c r="B36" s="5" t="s">
        <v>218</v>
      </c>
      <c r="C36" s="2" t="s">
        <v>917</v>
      </c>
      <c r="D36" s="2" t="s">
        <v>220</v>
      </c>
      <c r="E36" s="2">
        <v>3.1</v>
      </c>
      <c r="F36" s="3"/>
      <c r="G36" s="3"/>
      <c r="H36" s="7"/>
      <c r="I36" s="3">
        <v>5.25</v>
      </c>
      <c r="J36" s="3"/>
      <c r="K36" s="3">
        <v>3.6</v>
      </c>
      <c r="L36" s="3"/>
      <c r="M36" s="4">
        <f>SUM(E36:L36)/3</f>
        <v>3.9833333333333329</v>
      </c>
    </row>
    <row r="37" spans="1:13" ht="21" customHeight="1">
      <c r="A37" s="3">
        <v>17</v>
      </c>
      <c r="B37" s="5" t="s">
        <v>346</v>
      </c>
      <c r="C37" s="2" t="s">
        <v>917</v>
      </c>
      <c r="D37" s="2" t="s">
        <v>347</v>
      </c>
      <c r="E37" s="2">
        <v>2.7</v>
      </c>
      <c r="F37" s="3"/>
      <c r="G37" s="3"/>
      <c r="H37" s="7"/>
      <c r="I37" s="3">
        <v>3.35</v>
      </c>
      <c r="J37" s="3">
        <v>6</v>
      </c>
      <c r="K37" s="3"/>
      <c r="L37" s="3"/>
      <c r="M37" s="4">
        <f>SUM(E37:L37)/3</f>
        <v>4.0166666666666666</v>
      </c>
    </row>
    <row r="38" spans="1:13" ht="21" customHeight="1">
      <c r="A38" s="3">
        <v>177</v>
      </c>
      <c r="B38" s="5" t="s">
        <v>352</v>
      </c>
      <c r="C38" s="2" t="s">
        <v>917</v>
      </c>
      <c r="D38" s="2" t="s">
        <v>353</v>
      </c>
      <c r="E38" s="2">
        <v>2.7</v>
      </c>
      <c r="F38" s="3"/>
      <c r="G38" s="3"/>
      <c r="H38" s="7"/>
      <c r="I38" s="3">
        <v>5.6</v>
      </c>
      <c r="J38" s="3"/>
      <c r="K38" s="3"/>
      <c r="L38" s="3">
        <v>3.75</v>
      </c>
      <c r="M38" s="4">
        <f>SUM(E38:L38)/3</f>
        <v>4.0166666666666666</v>
      </c>
    </row>
    <row r="39" spans="1:13" ht="21" customHeight="1">
      <c r="A39" s="3">
        <v>240</v>
      </c>
      <c r="B39" s="5" t="s">
        <v>531</v>
      </c>
      <c r="C39" s="2" t="s">
        <v>915</v>
      </c>
      <c r="D39" s="2" t="s">
        <v>532</v>
      </c>
      <c r="E39" s="2">
        <v>3.6</v>
      </c>
      <c r="F39" s="3"/>
      <c r="G39" s="3"/>
      <c r="H39" s="7"/>
      <c r="I39" s="3">
        <v>4</v>
      </c>
      <c r="J39" s="3"/>
      <c r="K39" s="3">
        <v>4.5</v>
      </c>
      <c r="L39" s="3"/>
      <c r="M39" s="4">
        <f>SUM(E39:L39)/3</f>
        <v>4.0333333333333332</v>
      </c>
    </row>
    <row r="40" spans="1:13" ht="21" customHeight="1">
      <c r="A40" s="3">
        <v>243</v>
      </c>
      <c r="B40" s="5" t="s">
        <v>135</v>
      </c>
      <c r="C40" s="2" t="s">
        <v>917</v>
      </c>
      <c r="D40" s="2" t="s">
        <v>137</v>
      </c>
      <c r="E40" s="2">
        <v>3</v>
      </c>
      <c r="F40" s="3"/>
      <c r="G40" s="3"/>
      <c r="H40" s="7"/>
      <c r="I40" s="3">
        <v>4.8499999999999996</v>
      </c>
      <c r="J40" s="3"/>
      <c r="K40" s="3">
        <v>4.3499999999999996</v>
      </c>
      <c r="L40" s="3"/>
      <c r="M40" s="4">
        <f>SUM(E40:L40)/3</f>
        <v>4.0666666666666664</v>
      </c>
    </row>
    <row r="41" spans="1:13" ht="21" customHeight="1">
      <c r="A41" s="3">
        <v>257</v>
      </c>
      <c r="B41" s="5" t="s">
        <v>350</v>
      </c>
      <c r="C41" s="2" t="s">
        <v>915</v>
      </c>
      <c r="D41" s="2" t="s">
        <v>351</v>
      </c>
      <c r="E41" s="2">
        <v>3.75</v>
      </c>
      <c r="F41" s="3"/>
      <c r="G41" s="3"/>
      <c r="H41" s="7"/>
      <c r="I41" s="3">
        <v>4.5999999999999996</v>
      </c>
      <c r="J41" s="3"/>
      <c r="K41" s="3">
        <v>3.85</v>
      </c>
      <c r="L41" s="3"/>
      <c r="M41" s="4">
        <f>SUM(E41:L41)/3</f>
        <v>4.0666666666666664</v>
      </c>
    </row>
    <row r="42" spans="1:13" ht="21" customHeight="1">
      <c r="A42" s="3">
        <v>261</v>
      </c>
      <c r="B42" s="5" t="s">
        <v>449</v>
      </c>
      <c r="C42" s="2" t="s">
        <v>917</v>
      </c>
      <c r="D42" s="2" t="s">
        <v>450</v>
      </c>
      <c r="E42" s="2">
        <v>3.25</v>
      </c>
      <c r="F42" s="3"/>
      <c r="G42" s="3"/>
      <c r="H42" s="7"/>
      <c r="I42" s="3">
        <v>5.35</v>
      </c>
      <c r="J42" s="3"/>
      <c r="K42" s="3">
        <v>3.6</v>
      </c>
      <c r="L42" s="3"/>
      <c r="M42" s="4">
        <f>SUM(E42:L42)/3</f>
        <v>4.0666666666666664</v>
      </c>
    </row>
    <row r="43" spans="1:13" ht="21" customHeight="1">
      <c r="A43" s="3">
        <v>332</v>
      </c>
      <c r="B43" s="5" t="s">
        <v>50</v>
      </c>
      <c r="C43" s="2" t="s">
        <v>912</v>
      </c>
      <c r="D43" s="2" t="s">
        <v>51</v>
      </c>
      <c r="E43" s="2">
        <v>3.2</v>
      </c>
      <c r="F43" s="3"/>
      <c r="G43" s="3">
        <v>3.45</v>
      </c>
      <c r="H43" s="7">
        <v>5.6</v>
      </c>
      <c r="I43" s="3"/>
      <c r="J43" s="3"/>
      <c r="K43" s="3"/>
      <c r="L43" s="3"/>
      <c r="M43" s="4">
        <f>SUM(E43:L43)/3</f>
        <v>4.083333333333333</v>
      </c>
    </row>
    <row r="44" spans="1:13" ht="21" customHeight="1">
      <c r="A44" s="3">
        <v>273</v>
      </c>
      <c r="B44" s="5" t="s">
        <v>662</v>
      </c>
      <c r="C44" s="2" t="s">
        <v>915</v>
      </c>
      <c r="D44" s="2" t="s">
        <v>663</v>
      </c>
      <c r="E44" s="2">
        <v>6.25</v>
      </c>
      <c r="F44" s="3"/>
      <c r="G44" s="3"/>
      <c r="H44" s="7"/>
      <c r="I44" s="3">
        <v>3.75</v>
      </c>
      <c r="J44" s="3"/>
      <c r="K44" s="3">
        <v>2.35</v>
      </c>
      <c r="L44" s="3"/>
      <c r="M44" s="4">
        <f>SUM(E44:L44)/3</f>
        <v>4.1166666666666663</v>
      </c>
    </row>
    <row r="45" spans="1:13" ht="21" customHeight="1">
      <c r="A45" s="3">
        <v>336</v>
      </c>
      <c r="B45" s="5" t="s">
        <v>241</v>
      </c>
      <c r="C45" s="2" t="s">
        <v>912</v>
      </c>
      <c r="D45" s="2" t="s">
        <v>242</v>
      </c>
      <c r="E45" s="2">
        <v>3.75</v>
      </c>
      <c r="F45" s="3"/>
      <c r="G45" s="3">
        <v>4.25</v>
      </c>
      <c r="H45" s="7">
        <v>4.3499999999999996</v>
      </c>
      <c r="I45" s="3"/>
      <c r="J45" s="3"/>
      <c r="K45" s="3"/>
      <c r="L45" s="3"/>
      <c r="M45" s="4">
        <f>SUM(E45:L45)/3</f>
        <v>4.1166666666666663</v>
      </c>
    </row>
    <row r="46" spans="1:13" ht="21" customHeight="1">
      <c r="A46" s="3">
        <v>52</v>
      </c>
      <c r="B46" s="5" t="s">
        <v>356</v>
      </c>
      <c r="C46" s="2" t="s">
        <v>907</v>
      </c>
      <c r="D46" s="2" t="s">
        <v>357</v>
      </c>
      <c r="E46" s="2">
        <v>3.25</v>
      </c>
      <c r="F46" s="3">
        <v>3.5</v>
      </c>
      <c r="G46" s="3"/>
      <c r="H46" s="7"/>
      <c r="I46" s="3">
        <v>5.75</v>
      </c>
      <c r="J46" s="3"/>
      <c r="K46" s="3"/>
      <c r="L46" s="3" t="s">
        <v>857</v>
      </c>
      <c r="M46" s="4">
        <f>SUM(E46:L46)/3</f>
        <v>4.166666666666667</v>
      </c>
    </row>
    <row r="47" spans="1:13" ht="21" customHeight="1">
      <c r="A47" s="3">
        <v>246</v>
      </c>
      <c r="B47" s="5" t="s">
        <v>831</v>
      </c>
      <c r="C47" s="2" t="s">
        <v>915</v>
      </c>
      <c r="D47" s="2" t="s">
        <v>832</v>
      </c>
      <c r="E47" s="2">
        <v>3.75</v>
      </c>
      <c r="F47" s="3"/>
      <c r="G47" s="3"/>
      <c r="H47" s="7"/>
      <c r="I47" s="3">
        <v>4.5</v>
      </c>
      <c r="J47" s="3"/>
      <c r="K47" s="3">
        <v>4.3</v>
      </c>
      <c r="L47" s="3"/>
      <c r="M47" s="4">
        <f>SUM(E47:L47)/3</f>
        <v>4.1833333333333336</v>
      </c>
    </row>
    <row r="48" spans="1:13" ht="21" customHeight="1">
      <c r="A48" s="3">
        <v>247</v>
      </c>
      <c r="B48" s="5" t="s">
        <v>702</v>
      </c>
      <c r="C48" s="2" t="s">
        <v>917</v>
      </c>
      <c r="D48" s="2" t="s">
        <v>703</v>
      </c>
      <c r="E48" s="2">
        <v>4</v>
      </c>
      <c r="F48" s="3"/>
      <c r="G48" s="3"/>
      <c r="H48" s="7"/>
      <c r="I48" s="3">
        <v>4.3499999999999996</v>
      </c>
      <c r="J48" s="3"/>
      <c r="K48" s="3">
        <v>4.3</v>
      </c>
      <c r="L48" s="3"/>
      <c r="M48" s="4">
        <f>SUM(E48:L48)/3</f>
        <v>4.2166666666666659</v>
      </c>
    </row>
    <row r="49" spans="1:13" ht="21" customHeight="1">
      <c r="A49" s="3">
        <v>301</v>
      </c>
      <c r="B49" s="5" t="s">
        <v>227</v>
      </c>
      <c r="C49" s="2" t="s">
        <v>912</v>
      </c>
      <c r="D49" s="2" t="s">
        <v>228</v>
      </c>
      <c r="E49" s="2">
        <v>2.7</v>
      </c>
      <c r="F49" s="3">
        <v>4.8499999999999996</v>
      </c>
      <c r="G49" s="3"/>
      <c r="H49" s="7"/>
      <c r="I49" s="3">
        <v>5.0999999999999996</v>
      </c>
      <c r="J49" s="3"/>
      <c r="K49" s="3"/>
      <c r="L49" s="3"/>
      <c r="M49" s="4">
        <f>SUM(E49:L49)/3</f>
        <v>4.2166666666666659</v>
      </c>
    </row>
    <row r="50" spans="1:13" ht="21" customHeight="1">
      <c r="A50" s="8">
        <v>46</v>
      </c>
      <c r="B50" s="5" t="s">
        <v>794</v>
      </c>
      <c r="C50" s="2" t="s">
        <v>917</v>
      </c>
      <c r="D50" s="2" t="s">
        <v>796</v>
      </c>
      <c r="E50" s="2">
        <v>3.6</v>
      </c>
      <c r="F50" s="3"/>
      <c r="G50" s="3"/>
      <c r="H50" s="7"/>
      <c r="I50" s="3"/>
      <c r="J50" s="3">
        <v>5.75</v>
      </c>
      <c r="K50" s="3">
        <v>3.35</v>
      </c>
      <c r="L50" s="3"/>
      <c r="M50" s="4">
        <f>SUM(E50:L50)/3</f>
        <v>4.2333333333333334</v>
      </c>
    </row>
    <row r="51" spans="1:13" ht="21" customHeight="1">
      <c r="A51" s="3">
        <v>308</v>
      </c>
      <c r="B51" s="5" t="s">
        <v>85</v>
      </c>
      <c r="C51" s="2" t="s">
        <v>909</v>
      </c>
      <c r="D51" s="2" t="s">
        <v>86</v>
      </c>
      <c r="E51" s="2">
        <v>4.75</v>
      </c>
      <c r="F51" s="3">
        <v>3.95</v>
      </c>
      <c r="G51" s="3"/>
      <c r="H51" s="7"/>
      <c r="I51" s="3">
        <v>4</v>
      </c>
      <c r="J51" s="3"/>
      <c r="K51" s="3"/>
      <c r="L51" s="3"/>
      <c r="M51" s="4">
        <f>SUM(E51:L51)/3</f>
        <v>4.2333333333333334</v>
      </c>
    </row>
    <row r="52" spans="1:13" ht="21" customHeight="1">
      <c r="A52" s="3">
        <v>36</v>
      </c>
      <c r="B52" s="5" t="s">
        <v>819</v>
      </c>
      <c r="C52" s="2" t="s">
        <v>915</v>
      </c>
      <c r="D52" s="2" t="s">
        <v>820</v>
      </c>
      <c r="E52" s="2">
        <v>2.25</v>
      </c>
      <c r="F52" s="3"/>
      <c r="G52" s="3"/>
      <c r="H52" s="7"/>
      <c r="I52" s="3"/>
      <c r="J52" s="3">
        <v>7.25</v>
      </c>
      <c r="K52" s="3">
        <v>3.25</v>
      </c>
      <c r="L52" s="3"/>
      <c r="M52" s="4">
        <f>SUM(E52:L52)/3</f>
        <v>4.25</v>
      </c>
    </row>
    <row r="53" spans="1:13" ht="21" customHeight="1">
      <c r="A53" s="3">
        <v>155</v>
      </c>
      <c r="B53" s="5" t="s">
        <v>221</v>
      </c>
      <c r="C53" s="2" t="s">
        <v>911</v>
      </c>
      <c r="D53" s="2" t="s">
        <v>222</v>
      </c>
      <c r="E53" s="2">
        <v>2.6</v>
      </c>
      <c r="F53" s="3">
        <v>5.25</v>
      </c>
      <c r="G53" s="3"/>
      <c r="H53" s="7"/>
      <c r="I53" s="3"/>
      <c r="J53" s="3"/>
      <c r="K53" s="3"/>
      <c r="L53" s="3">
        <v>5</v>
      </c>
      <c r="M53" s="4">
        <f>SUM(E53:L53)/3</f>
        <v>4.2833333333333332</v>
      </c>
    </row>
    <row r="54" spans="1:13" ht="21" customHeight="1">
      <c r="A54" s="3">
        <v>269</v>
      </c>
      <c r="B54" s="5" t="s">
        <v>833</v>
      </c>
      <c r="C54" s="2" t="s">
        <v>913</v>
      </c>
      <c r="D54" s="2" t="s">
        <v>834</v>
      </c>
      <c r="E54" s="2">
        <v>5.25</v>
      </c>
      <c r="F54" s="3"/>
      <c r="G54" s="3"/>
      <c r="H54" s="7"/>
      <c r="I54" s="3">
        <v>4.5</v>
      </c>
      <c r="J54" s="3"/>
      <c r="K54" s="3">
        <v>3.1</v>
      </c>
      <c r="L54" s="3"/>
      <c r="M54" s="4">
        <f>SUM(E54:L54)/3</f>
        <v>4.2833333333333332</v>
      </c>
    </row>
    <row r="55" spans="1:13" ht="21" customHeight="1">
      <c r="A55" s="3">
        <v>45</v>
      </c>
      <c r="B55" s="5" t="s">
        <v>58</v>
      </c>
      <c r="C55" s="2" t="s">
        <v>913</v>
      </c>
      <c r="D55" s="2" t="s">
        <v>59</v>
      </c>
      <c r="E55" s="2">
        <v>2.35</v>
      </c>
      <c r="F55" s="3"/>
      <c r="G55" s="3"/>
      <c r="H55" s="7"/>
      <c r="I55" s="3">
        <v>4.75</v>
      </c>
      <c r="J55" s="3">
        <v>5.85</v>
      </c>
      <c r="K55" s="3"/>
      <c r="L55" s="3"/>
      <c r="M55" s="4">
        <f>SUM(E55:L55)/3</f>
        <v>4.3166666666666664</v>
      </c>
    </row>
    <row r="56" spans="1:13" ht="21" customHeight="1">
      <c r="A56" s="3">
        <v>309</v>
      </c>
      <c r="B56" s="5" t="s">
        <v>776</v>
      </c>
      <c r="C56" s="2" t="s">
        <v>911</v>
      </c>
      <c r="D56" s="2" t="s">
        <v>777</v>
      </c>
      <c r="E56" s="2">
        <v>5</v>
      </c>
      <c r="F56" s="3"/>
      <c r="G56" s="3"/>
      <c r="H56" s="7">
        <v>4.0999999999999996</v>
      </c>
      <c r="I56" s="3">
        <v>3.85</v>
      </c>
      <c r="J56" s="3"/>
      <c r="K56" s="3"/>
      <c r="L56" s="3"/>
      <c r="M56" s="4">
        <f>SUM(E56:L56)/3</f>
        <v>4.3166666666666664</v>
      </c>
    </row>
    <row r="57" spans="1:13" ht="21" customHeight="1">
      <c r="A57" s="3">
        <v>160</v>
      </c>
      <c r="B57" s="5" t="s">
        <v>294</v>
      </c>
      <c r="C57" s="2" t="s">
        <v>905</v>
      </c>
      <c r="D57" s="2" t="s">
        <v>295</v>
      </c>
      <c r="E57" s="2">
        <v>4</v>
      </c>
      <c r="F57" s="3">
        <v>4.25</v>
      </c>
      <c r="G57" s="3"/>
      <c r="H57" s="7"/>
      <c r="I57" s="3"/>
      <c r="J57" s="3"/>
      <c r="K57" s="3"/>
      <c r="L57" s="3">
        <v>4.75</v>
      </c>
      <c r="M57" s="4">
        <f>SUM(E57:L57)/3</f>
        <v>4.333333333333333</v>
      </c>
    </row>
    <row r="58" spans="1:13" ht="21" customHeight="1">
      <c r="A58" s="3">
        <v>302</v>
      </c>
      <c r="B58" s="5" t="s">
        <v>742</v>
      </c>
      <c r="C58" s="2" t="s">
        <v>912</v>
      </c>
      <c r="D58" s="2" t="s">
        <v>743</v>
      </c>
      <c r="E58" s="2">
        <v>4.05</v>
      </c>
      <c r="F58" s="3">
        <v>4</v>
      </c>
      <c r="G58" s="3"/>
      <c r="H58" s="7"/>
      <c r="I58" s="3">
        <v>4.95</v>
      </c>
      <c r="J58" s="3"/>
      <c r="K58" s="3"/>
      <c r="L58" s="3"/>
      <c r="M58" s="4">
        <f>SUM(E58:L58)/3</f>
        <v>4.333333333333333</v>
      </c>
    </row>
    <row r="59" spans="1:13" ht="21" customHeight="1">
      <c r="A59" s="3">
        <v>47</v>
      </c>
      <c r="B59" s="5" t="s">
        <v>91</v>
      </c>
      <c r="C59" s="2" t="s">
        <v>917</v>
      </c>
      <c r="D59" s="2" t="s">
        <v>92</v>
      </c>
      <c r="E59" s="2">
        <v>3.25</v>
      </c>
      <c r="F59" s="3"/>
      <c r="G59" s="3"/>
      <c r="H59" s="7"/>
      <c r="I59" s="3">
        <v>4.0999999999999996</v>
      </c>
      <c r="J59" s="3">
        <v>5.75</v>
      </c>
      <c r="K59" s="3"/>
      <c r="L59" s="3"/>
      <c r="M59" s="4">
        <f>SUM(E59:L59)/3</f>
        <v>4.3666666666666663</v>
      </c>
    </row>
    <row r="60" spans="1:13" ht="21" customHeight="1">
      <c r="A60" s="3">
        <v>149</v>
      </c>
      <c r="B60" s="5" t="s">
        <v>698</v>
      </c>
      <c r="C60" s="2" t="s">
        <v>917</v>
      </c>
      <c r="D60" s="2" t="s">
        <v>699</v>
      </c>
      <c r="E60" s="2">
        <v>2.85</v>
      </c>
      <c r="F60" s="3"/>
      <c r="G60" s="3"/>
      <c r="H60" s="7"/>
      <c r="I60" s="3">
        <v>5.25</v>
      </c>
      <c r="J60" s="3"/>
      <c r="K60" s="3"/>
      <c r="L60" s="3">
        <v>5</v>
      </c>
      <c r="M60" s="4">
        <f>SUM(E60:L60)/3</f>
        <v>4.3666666666666663</v>
      </c>
    </row>
    <row r="61" spans="1:13" ht="21" customHeight="1">
      <c r="A61" s="3">
        <v>335</v>
      </c>
      <c r="B61" s="5" t="s">
        <v>434</v>
      </c>
      <c r="C61" s="2" t="s">
        <v>912</v>
      </c>
      <c r="D61" s="2" t="s">
        <v>435</v>
      </c>
      <c r="E61" s="2">
        <v>3.6</v>
      </c>
      <c r="F61" s="3">
        <v>5.0999999999999996</v>
      </c>
      <c r="G61" s="3"/>
      <c r="H61" s="7">
        <v>4.45</v>
      </c>
      <c r="I61" s="3"/>
      <c r="J61" s="3"/>
      <c r="K61" s="3"/>
      <c r="L61" s="3"/>
      <c r="M61" s="4">
        <f>SUM(E61:L61)/3</f>
        <v>4.3833333333333329</v>
      </c>
    </row>
    <row r="62" spans="1:13" ht="21" customHeight="1">
      <c r="A62" s="3">
        <v>178</v>
      </c>
      <c r="B62" s="5" t="s">
        <v>156</v>
      </c>
      <c r="C62" s="2" t="s">
        <v>909</v>
      </c>
      <c r="D62" s="2" t="s">
        <v>157</v>
      </c>
      <c r="E62" s="2">
        <v>5.75</v>
      </c>
      <c r="F62" s="3">
        <v>3.7</v>
      </c>
      <c r="G62" s="3"/>
      <c r="H62" s="7"/>
      <c r="I62" s="3"/>
      <c r="J62" s="3"/>
      <c r="K62" s="3"/>
      <c r="L62" s="3">
        <v>3.75</v>
      </c>
      <c r="M62" s="4">
        <f>SUM(E62:L62)/3</f>
        <v>4.3999999999999995</v>
      </c>
    </row>
    <row r="63" spans="1:13" ht="21" customHeight="1">
      <c r="A63" s="3">
        <v>57</v>
      </c>
      <c r="B63" s="5" t="s">
        <v>322</v>
      </c>
      <c r="C63" s="2" t="s">
        <v>905</v>
      </c>
      <c r="D63" s="2" t="s">
        <v>323</v>
      </c>
      <c r="E63" s="2">
        <v>6.5</v>
      </c>
      <c r="F63" s="3">
        <v>2.4500000000000002</v>
      </c>
      <c r="G63" s="3"/>
      <c r="H63" s="7"/>
      <c r="I63" s="3">
        <v>4.3499999999999996</v>
      </c>
      <c r="J63" s="3"/>
      <c r="K63" s="3"/>
      <c r="L63" s="3" t="s">
        <v>857</v>
      </c>
      <c r="M63" s="4">
        <f>SUM(E63:L63)/3</f>
        <v>4.4333333333333327</v>
      </c>
    </row>
    <row r="64" spans="1:13" ht="21" customHeight="1">
      <c r="A64" s="3">
        <v>211</v>
      </c>
      <c r="B64" s="5" t="s">
        <v>440</v>
      </c>
      <c r="C64" s="2" t="s">
        <v>913</v>
      </c>
      <c r="D64" s="2" t="s">
        <v>441</v>
      </c>
      <c r="E64" s="2">
        <v>2.95</v>
      </c>
      <c r="F64" s="3"/>
      <c r="G64" s="3"/>
      <c r="H64" s="7"/>
      <c r="I64" s="3">
        <v>4.5</v>
      </c>
      <c r="J64" s="3"/>
      <c r="K64" s="3">
        <v>5.85</v>
      </c>
      <c r="L64" s="3"/>
      <c r="M64" s="4">
        <f>SUM(E64:L64)/3</f>
        <v>4.4333333333333336</v>
      </c>
    </row>
    <row r="65" spans="1:13" ht="21" customHeight="1">
      <c r="A65" s="3">
        <v>264</v>
      </c>
      <c r="B65" s="5" t="s">
        <v>473</v>
      </c>
      <c r="C65" s="2" t="s">
        <v>913</v>
      </c>
      <c r="D65" s="2" t="s">
        <v>474</v>
      </c>
      <c r="E65" s="2">
        <v>2.35</v>
      </c>
      <c r="F65" s="3"/>
      <c r="G65" s="3"/>
      <c r="H65" s="7"/>
      <c r="I65" s="3">
        <v>7.5</v>
      </c>
      <c r="J65" s="3"/>
      <c r="K65" s="3">
        <v>3.5</v>
      </c>
      <c r="L65" s="3"/>
      <c r="M65" s="4">
        <f>SUM(E65:L65)/3</f>
        <v>4.45</v>
      </c>
    </row>
    <row r="66" spans="1:13" ht="21" customHeight="1">
      <c r="A66" s="3">
        <v>50</v>
      </c>
      <c r="B66" s="5" t="s">
        <v>553</v>
      </c>
      <c r="C66" s="2" t="s">
        <v>915</v>
      </c>
      <c r="D66" s="2" t="s">
        <v>554</v>
      </c>
      <c r="E66" s="2">
        <v>4.75</v>
      </c>
      <c r="F66" s="3"/>
      <c r="G66" s="3"/>
      <c r="H66" s="7"/>
      <c r="I66" s="3">
        <v>3.85</v>
      </c>
      <c r="J66" s="3">
        <v>4.8499999999999996</v>
      </c>
      <c r="K66" s="3"/>
      <c r="L66" s="3"/>
      <c r="M66" s="4">
        <f>SUM(E66:L66)/3</f>
        <v>4.4833333333333334</v>
      </c>
    </row>
    <row r="67" spans="1:13" ht="21" customHeight="1">
      <c r="A67" s="3">
        <v>266</v>
      </c>
      <c r="B67" s="5" t="s">
        <v>692</v>
      </c>
      <c r="C67" s="2" t="s">
        <v>915</v>
      </c>
      <c r="D67" s="2" t="s">
        <v>693</v>
      </c>
      <c r="E67" s="2">
        <v>5.75</v>
      </c>
      <c r="F67" s="3"/>
      <c r="G67" s="3"/>
      <c r="H67" s="7"/>
      <c r="I67" s="3">
        <v>4.3499999999999996</v>
      </c>
      <c r="J67" s="3"/>
      <c r="K67" s="3">
        <v>3.35</v>
      </c>
      <c r="L67" s="3"/>
      <c r="M67" s="4">
        <f>SUM(E67:L67)/3</f>
        <v>4.4833333333333334</v>
      </c>
    </row>
    <row r="68" spans="1:13" ht="21" customHeight="1">
      <c r="A68" s="3">
        <v>168</v>
      </c>
      <c r="B68" s="5" t="s">
        <v>172</v>
      </c>
      <c r="C68" s="2" t="s">
        <v>912</v>
      </c>
      <c r="D68" s="2" t="s">
        <v>173</v>
      </c>
      <c r="E68" s="2">
        <v>3.25</v>
      </c>
      <c r="F68" s="3"/>
      <c r="G68" s="3"/>
      <c r="H68" s="7"/>
      <c r="I68" s="3">
        <v>6.1</v>
      </c>
      <c r="J68" s="3"/>
      <c r="K68" s="3"/>
      <c r="L68" s="3">
        <v>4.25</v>
      </c>
      <c r="M68" s="4">
        <f>SUM(E68:L68)/3</f>
        <v>4.5333333333333332</v>
      </c>
    </row>
    <row r="69" spans="1:13" ht="21" customHeight="1">
      <c r="A69" s="3">
        <v>16</v>
      </c>
      <c r="B69" s="5" t="s">
        <v>801</v>
      </c>
      <c r="C69" s="2" t="s">
        <v>913</v>
      </c>
      <c r="D69" s="2" t="s">
        <v>802</v>
      </c>
      <c r="E69" s="2">
        <v>3.2</v>
      </c>
      <c r="F69" s="3"/>
      <c r="G69" s="3"/>
      <c r="H69" s="7"/>
      <c r="I69" s="3">
        <v>4.5</v>
      </c>
      <c r="J69" s="3">
        <v>6</v>
      </c>
      <c r="K69" s="3"/>
      <c r="L69" s="3"/>
      <c r="M69" s="4">
        <f>SUM(E69:L69)/3</f>
        <v>4.5666666666666664</v>
      </c>
    </row>
    <row r="70" spans="1:13" ht="21" customHeight="1">
      <c r="A70" s="3">
        <v>42</v>
      </c>
      <c r="B70" s="5" t="s">
        <v>382</v>
      </c>
      <c r="C70" s="2" t="s">
        <v>917</v>
      </c>
      <c r="D70" s="2" t="s">
        <v>383</v>
      </c>
      <c r="E70" s="2">
        <v>3.5</v>
      </c>
      <c r="F70" s="3"/>
      <c r="G70" s="3"/>
      <c r="H70" s="7"/>
      <c r="I70" s="3">
        <v>3.45</v>
      </c>
      <c r="J70" s="3">
        <v>6.75</v>
      </c>
      <c r="K70" s="3"/>
      <c r="L70" s="3"/>
      <c r="M70" s="4">
        <f>SUM(E70:L70)/3</f>
        <v>4.5666666666666664</v>
      </c>
    </row>
    <row r="71" spans="1:13" ht="21" customHeight="1">
      <c r="A71" s="3">
        <v>51</v>
      </c>
      <c r="B71" s="5" t="s">
        <v>135</v>
      </c>
      <c r="C71" s="2" t="s">
        <v>907</v>
      </c>
      <c r="D71" s="2" t="s">
        <v>136</v>
      </c>
      <c r="E71" s="2">
        <v>3.75</v>
      </c>
      <c r="F71" s="3">
        <v>3.45</v>
      </c>
      <c r="G71" s="3"/>
      <c r="H71" s="7"/>
      <c r="I71" s="3">
        <v>6.5</v>
      </c>
      <c r="J71" s="3"/>
      <c r="K71" s="3"/>
      <c r="L71" s="3" t="s">
        <v>857</v>
      </c>
      <c r="M71" s="4">
        <f>SUM(E71:L71)/3</f>
        <v>4.5666666666666664</v>
      </c>
    </row>
    <row r="72" spans="1:13" ht="21" customHeight="1">
      <c r="A72" s="3">
        <v>251</v>
      </c>
      <c r="B72" s="5" t="s">
        <v>328</v>
      </c>
      <c r="C72" s="2" t="s">
        <v>915</v>
      </c>
      <c r="D72" s="2" t="s">
        <v>329</v>
      </c>
      <c r="E72" s="2">
        <v>4</v>
      </c>
      <c r="F72" s="3"/>
      <c r="G72" s="3"/>
      <c r="H72" s="7"/>
      <c r="I72" s="3">
        <v>5.6</v>
      </c>
      <c r="J72" s="3"/>
      <c r="K72" s="3">
        <v>4.0999999999999996</v>
      </c>
      <c r="L72" s="3"/>
      <c r="M72" s="4">
        <f>SUM(E72:L72)/3</f>
        <v>4.5666666666666664</v>
      </c>
    </row>
    <row r="73" spans="1:13" ht="21" customHeight="1">
      <c r="A73" s="3">
        <v>44</v>
      </c>
      <c r="B73" s="5" t="s">
        <v>14</v>
      </c>
      <c r="C73" s="2" t="s">
        <v>913</v>
      </c>
      <c r="D73" s="2" t="s">
        <v>15</v>
      </c>
      <c r="E73" s="2">
        <v>2.8</v>
      </c>
      <c r="F73" s="3"/>
      <c r="G73" s="3"/>
      <c r="H73" s="7"/>
      <c r="I73" s="3"/>
      <c r="J73" s="3">
        <v>5.85</v>
      </c>
      <c r="K73" s="3">
        <v>5.0999999999999996</v>
      </c>
      <c r="L73" s="3"/>
      <c r="M73" s="4">
        <f>SUM(E73:L73)/3</f>
        <v>4.583333333333333</v>
      </c>
    </row>
    <row r="74" spans="1:13" ht="21" customHeight="1">
      <c r="A74" s="3">
        <v>158</v>
      </c>
      <c r="B74" s="5" t="s">
        <v>184</v>
      </c>
      <c r="C74" s="2" t="s">
        <v>911</v>
      </c>
      <c r="D74" s="2" t="s">
        <v>185</v>
      </c>
      <c r="E74" s="2">
        <v>4.5</v>
      </c>
      <c r="F74" s="3"/>
      <c r="G74" s="3"/>
      <c r="H74" s="7"/>
      <c r="I74" s="3">
        <v>4.5</v>
      </c>
      <c r="J74" s="3"/>
      <c r="K74" s="3"/>
      <c r="L74" s="3">
        <v>4.75</v>
      </c>
      <c r="M74" s="4">
        <f>SUM(E74:L74)/3</f>
        <v>4.583333333333333</v>
      </c>
    </row>
    <row r="75" spans="1:13" ht="21" customHeight="1">
      <c r="A75" s="3">
        <v>171</v>
      </c>
      <c r="B75" s="5" t="s">
        <v>805</v>
      </c>
      <c r="C75" s="2" t="s">
        <v>909</v>
      </c>
      <c r="D75" s="2" t="s">
        <v>806</v>
      </c>
      <c r="E75" s="2">
        <v>3.5</v>
      </c>
      <c r="F75" s="3"/>
      <c r="G75" s="3"/>
      <c r="H75" s="7"/>
      <c r="I75" s="3">
        <v>6.25</v>
      </c>
      <c r="J75" s="3"/>
      <c r="K75" s="3"/>
      <c r="L75" s="3">
        <v>4</v>
      </c>
      <c r="M75" s="4">
        <f>SUM(E75:L75)/3</f>
        <v>4.583333333333333</v>
      </c>
    </row>
    <row r="76" spans="1:13" ht="21" customHeight="1">
      <c r="A76" s="3">
        <v>422</v>
      </c>
      <c r="B76" s="5" t="s">
        <v>766</v>
      </c>
      <c r="C76" s="2" t="s">
        <v>907</v>
      </c>
      <c r="D76" s="2" t="s">
        <v>767</v>
      </c>
      <c r="E76" s="2">
        <v>5.25</v>
      </c>
      <c r="F76" s="3">
        <v>4.25</v>
      </c>
      <c r="G76" s="3">
        <v>4.25</v>
      </c>
      <c r="H76" s="7"/>
      <c r="I76" s="3"/>
      <c r="J76" s="3"/>
      <c r="K76" s="3"/>
      <c r="L76" s="3"/>
      <c r="M76" s="4">
        <f>SUM(E76:L76)/3</f>
        <v>4.583333333333333</v>
      </c>
    </row>
    <row r="77" spans="1:13" ht="21" customHeight="1">
      <c r="A77" s="3">
        <v>256</v>
      </c>
      <c r="B77" s="5" t="s">
        <v>410</v>
      </c>
      <c r="C77" s="2" t="s">
        <v>913</v>
      </c>
      <c r="D77" s="2" t="s">
        <v>411</v>
      </c>
      <c r="E77" s="2">
        <v>5.0999999999999996</v>
      </c>
      <c r="F77" s="3"/>
      <c r="G77" s="3"/>
      <c r="H77" s="7"/>
      <c r="I77" s="3">
        <v>4.8499999999999996</v>
      </c>
      <c r="J77" s="3"/>
      <c r="K77" s="3">
        <v>3.85</v>
      </c>
      <c r="L77" s="3"/>
      <c r="M77" s="4">
        <f>SUM(E77:L77)/3</f>
        <v>4.5999999999999996</v>
      </c>
    </row>
    <row r="78" spans="1:13" ht="21" customHeight="1">
      <c r="A78" s="3">
        <v>227</v>
      </c>
      <c r="B78" s="5" t="s">
        <v>704</v>
      </c>
      <c r="C78" s="2" t="s">
        <v>915</v>
      </c>
      <c r="D78" s="2" t="s">
        <v>705</v>
      </c>
      <c r="E78" s="2">
        <v>3.85</v>
      </c>
      <c r="F78" s="3"/>
      <c r="G78" s="3"/>
      <c r="H78" s="7"/>
      <c r="I78" s="3">
        <v>5</v>
      </c>
      <c r="J78" s="3"/>
      <c r="K78" s="3">
        <v>5</v>
      </c>
      <c r="L78" s="3"/>
      <c r="M78" s="4">
        <f>SUM(E78:L78)/3</f>
        <v>4.6166666666666663</v>
      </c>
    </row>
    <row r="79" spans="1:13" ht="21" customHeight="1">
      <c r="A79" s="3">
        <v>238</v>
      </c>
      <c r="B79" s="5" t="s">
        <v>638</v>
      </c>
      <c r="C79" s="2" t="s">
        <v>913</v>
      </c>
      <c r="D79" s="2" t="s">
        <v>639</v>
      </c>
      <c r="E79" s="2">
        <v>3.5</v>
      </c>
      <c r="F79" s="3"/>
      <c r="G79" s="3"/>
      <c r="H79" s="7"/>
      <c r="I79" s="3">
        <v>5.85</v>
      </c>
      <c r="J79" s="3"/>
      <c r="K79" s="3">
        <v>4.5</v>
      </c>
      <c r="L79" s="3"/>
      <c r="M79" s="4">
        <f>SUM(E79:L79)/3</f>
        <v>4.6166666666666663</v>
      </c>
    </row>
    <row r="80" spans="1:13" ht="21" customHeight="1">
      <c r="A80" s="3">
        <v>244</v>
      </c>
      <c r="B80" s="5" t="s">
        <v>166</v>
      </c>
      <c r="C80" s="2" t="s">
        <v>917</v>
      </c>
      <c r="D80" s="2" t="s">
        <v>167</v>
      </c>
      <c r="E80" s="2">
        <v>4.75</v>
      </c>
      <c r="F80" s="3"/>
      <c r="G80" s="3"/>
      <c r="H80" s="7"/>
      <c r="I80" s="3">
        <v>4.75</v>
      </c>
      <c r="J80" s="3"/>
      <c r="K80" s="3">
        <v>4.3499999999999996</v>
      </c>
      <c r="L80" s="3"/>
      <c r="M80" s="4">
        <f>SUM(E80:L80)/3</f>
        <v>4.6166666666666663</v>
      </c>
    </row>
    <row r="81" spans="1:13" ht="21" customHeight="1">
      <c r="A81" s="3">
        <v>157</v>
      </c>
      <c r="B81" s="5" t="s">
        <v>107</v>
      </c>
      <c r="C81" s="2" t="s">
        <v>907</v>
      </c>
      <c r="D81" s="2" t="s">
        <v>108</v>
      </c>
      <c r="E81" s="2">
        <v>5.0999999999999996</v>
      </c>
      <c r="F81" s="3">
        <v>3.85</v>
      </c>
      <c r="G81" s="3"/>
      <c r="H81" s="7"/>
      <c r="I81" s="3"/>
      <c r="J81" s="3"/>
      <c r="K81" s="3"/>
      <c r="L81" s="3">
        <v>5</v>
      </c>
      <c r="M81" s="4">
        <f>SUM(E81:L81)/3</f>
        <v>4.6499999999999995</v>
      </c>
    </row>
    <row r="82" spans="1:13" ht="21" customHeight="1">
      <c r="A82" s="3">
        <v>215</v>
      </c>
      <c r="B82" s="5" t="s">
        <v>314</v>
      </c>
      <c r="C82" s="2" t="s">
        <v>913</v>
      </c>
      <c r="D82" s="2" t="s">
        <v>315</v>
      </c>
      <c r="E82" s="2">
        <v>4.25</v>
      </c>
      <c r="F82" s="3"/>
      <c r="G82" s="3"/>
      <c r="H82" s="7"/>
      <c r="I82" s="3">
        <v>4.0999999999999996</v>
      </c>
      <c r="J82" s="3"/>
      <c r="K82" s="3">
        <v>5.6</v>
      </c>
      <c r="L82" s="3"/>
      <c r="M82" s="4">
        <f>SUM(E82:L82)/3</f>
        <v>4.6499999999999995</v>
      </c>
    </row>
    <row r="83" spans="1:13" ht="21" customHeight="1">
      <c r="A83" s="3">
        <v>220</v>
      </c>
      <c r="B83" s="5" t="s">
        <v>378</v>
      </c>
      <c r="C83" s="2" t="s">
        <v>917</v>
      </c>
      <c r="D83" s="2" t="s">
        <v>379</v>
      </c>
      <c r="E83" s="2">
        <v>2.25</v>
      </c>
      <c r="F83" s="3"/>
      <c r="G83" s="3"/>
      <c r="H83" s="7"/>
      <c r="I83" s="3">
        <v>6.5</v>
      </c>
      <c r="J83" s="3"/>
      <c r="K83" s="3">
        <v>5.25</v>
      </c>
      <c r="L83" s="3"/>
      <c r="M83" s="4">
        <f>SUM(E83:L83)/3</f>
        <v>4.666666666666667</v>
      </c>
    </row>
    <row r="84" spans="1:13" ht="21" customHeight="1">
      <c r="A84" s="3">
        <v>101</v>
      </c>
      <c r="B84" s="5" t="s">
        <v>561</v>
      </c>
      <c r="C84" s="2" t="s">
        <v>909</v>
      </c>
      <c r="D84" s="2" t="s">
        <v>562</v>
      </c>
      <c r="E84" s="2">
        <v>3.1</v>
      </c>
      <c r="F84" s="3"/>
      <c r="G84" s="3"/>
      <c r="H84" s="7"/>
      <c r="I84" s="3">
        <v>4.2</v>
      </c>
      <c r="J84" s="3"/>
      <c r="K84" s="3"/>
      <c r="L84" s="3">
        <v>6.75</v>
      </c>
      <c r="M84" s="4">
        <f>SUM(E84:L84)/3</f>
        <v>4.6833333333333336</v>
      </c>
    </row>
    <row r="85" spans="1:13" ht="21" customHeight="1">
      <c r="A85" s="3">
        <v>295</v>
      </c>
      <c r="B85" s="5" t="s">
        <v>794</v>
      </c>
      <c r="C85" s="2" t="s">
        <v>912</v>
      </c>
      <c r="D85" s="2" t="s">
        <v>795</v>
      </c>
      <c r="E85" s="2">
        <v>3.75</v>
      </c>
      <c r="F85" s="3"/>
      <c r="G85" s="3"/>
      <c r="H85" s="7">
        <v>5</v>
      </c>
      <c r="I85" s="3">
        <v>5.35</v>
      </c>
      <c r="J85" s="3"/>
      <c r="K85" s="3"/>
      <c r="L85" s="3"/>
      <c r="M85" s="4">
        <f>SUM(E85:L85)/3</f>
        <v>4.7</v>
      </c>
    </row>
    <row r="86" spans="1:13" ht="21" customHeight="1">
      <c r="A86" s="3">
        <v>420</v>
      </c>
      <c r="B86" s="5" t="s">
        <v>218</v>
      </c>
      <c r="C86" s="2" t="s">
        <v>907</v>
      </c>
      <c r="D86" s="2" t="s">
        <v>219</v>
      </c>
      <c r="E86" s="2">
        <v>5.75</v>
      </c>
      <c r="F86" s="3">
        <v>3.85</v>
      </c>
      <c r="G86" s="3">
        <v>4.5</v>
      </c>
      <c r="H86" s="7"/>
      <c r="I86" s="3"/>
      <c r="J86" s="3"/>
      <c r="K86" s="3"/>
      <c r="L86" s="3"/>
      <c r="M86" s="4">
        <f>SUM(E86:L86)/3</f>
        <v>4.7</v>
      </c>
    </row>
    <row r="87" spans="1:13" ht="21" customHeight="1">
      <c r="A87" s="3">
        <v>107</v>
      </c>
      <c r="B87" s="5" t="s">
        <v>539</v>
      </c>
      <c r="C87" s="2" t="s">
        <v>909</v>
      </c>
      <c r="D87" s="2" t="s">
        <v>540</v>
      </c>
      <c r="E87" s="2">
        <v>2.4500000000000002</v>
      </c>
      <c r="F87" s="3"/>
      <c r="G87" s="3">
        <v>5.25</v>
      </c>
      <c r="H87" s="7"/>
      <c r="I87" s="3"/>
      <c r="J87" s="3"/>
      <c r="K87" s="3"/>
      <c r="L87" s="3">
        <v>6.5</v>
      </c>
      <c r="M87" s="4">
        <f>SUM(E87:L87)/3</f>
        <v>4.7333333333333334</v>
      </c>
    </row>
    <row r="88" spans="1:13" ht="21" customHeight="1">
      <c r="A88" s="3">
        <v>134</v>
      </c>
      <c r="B88" s="5" t="s">
        <v>265</v>
      </c>
      <c r="C88" s="2" t="s">
        <v>905</v>
      </c>
      <c r="D88" s="2" t="s">
        <v>266</v>
      </c>
      <c r="E88" s="2">
        <v>5.0999999999999996</v>
      </c>
      <c r="F88" s="3">
        <v>3.35</v>
      </c>
      <c r="G88" s="3"/>
      <c r="H88" s="7"/>
      <c r="I88" s="3"/>
      <c r="J88" s="3"/>
      <c r="K88" s="3"/>
      <c r="L88" s="3">
        <v>5.75</v>
      </c>
      <c r="M88" s="4">
        <f>SUM(E88:L88)/3</f>
        <v>4.7333333333333334</v>
      </c>
    </row>
    <row r="89" spans="1:13" ht="21" customHeight="1">
      <c r="A89" s="3">
        <v>156</v>
      </c>
      <c r="B89" s="5" t="s">
        <v>8</v>
      </c>
      <c r="C89" s="2" t="s">
        <v>912</v>
      </c>
      <c r="D89" s="2" t="s">
        <v>9</v>
      </c>
      <c r="E89" s="2">
        <v>4.0999999999999996</v>
      </c>
      <c r="F89" s="3">
        <v>5.0999999999999996</v>
      </c>
      <c r="G89" s="3"/>
      <c r="H89" s="7"/>
      <c r="I89" s="3"/>
      <c r="J89" s="3"/>
      <c r="K89" s="3"/>
      <c r="L89" s="3">
        <v>5</v>
      </c>
      <c r="M89" s="4">
        <f>SUM(E89:L89)/3</f>
        <v>4.7333333333333334</v>
      </c>
    </row>
    <row r="90" spans="1:13" ht="21" customHeight="1">
      <c r="A90" s="3">
        <v>268</v>
      </c>
      <c r="B90" s="5" t="s">
        <v>499</v>
      </c>
      <c r="C90" s="2" t="s">
        <v>913</v>
      </c>
      <c r="D90" s="2" t="s">
        <v>500</v>
      </c>
      <c r="E90" s="2">
        <v>4.8499999999999996</v>
      </c>
      <c r="F90" s="3"/>
      <c r="G90" s="3"/>
      <c r="H90" s="7"/>
      <c r="I90" s="3">
        <v>6.25</v>
      </c>
      <c r="J90" s="3"/>
      <c r="K90" s="3">
        <v>3.1</v>
      </c>
      <c r="L90" s="3"/>
      <c r="M90" s="4">
        <f>SUM(E90:L90)/3</f>
        <v>4.7333333333333334</v>
      </c>
    </row>
    <row r="91" spans="1:13" ht="21" customHeight="1">
      <c r="A91" s="3">
        <v>136</v>
      </c>
      <c r="B91" s="5" t="s">
        <v>306</v>
      </c>
      <c r="C91" s="2" t="s">
        <v>911</v>
      </c>
      <c r="D91" s="2" t="s">
        <v>307</v>
      </c>
      <c r="E91" s="2">
        <v>2.25</v>
      </c>
      <c r="F91" s="3"/>
      <c r="G91" s="3"/>
      <c r="H91" s="7"/>
      <c r="I91" s="3">
        <v>6.5</v>
      </c>
      <c r="J91" s="3"/>
      <c r="K91" s="3"/>
      <c r="L91" s="3">
        <v>5.5</v>
      </c>
      <c r="M91" s="4">
        <f>SUM(E91:L91)/3</f>
        <v>4.75</v>
      </c>
    </row>
    <row r="92" spans="1:13" ht="21" customHeight="1">
      <c r="A92" s="3">
        <v>288</v>
      </c>
      <c r="B92" s="5" t="s">
        <v>200</v>
      </c>
      <c r="C92" s="2" t="s">
        <v>909</v>
      </c>
      <c r="D92" s="2" t="s">
        <v>201</v>
      </c>
      <c r="E92" s="2">
        <v>3</v>
      </c>
      <c r="F92" s="3">
        <v>5.25</v>
      </c>
      <c r="G92" s="3"/>
      <c r="H92" s="7"/>
      <c r="I92" s="3">
        <v>6</v>
      </c>
      <c r="J92" s="3"/>
      <c r="K92" s="3"/>
      <c r="L92" s="3"/>
      <c r="M92" s="4">
        <f>SUM(E92:L92)/3</f>
        <v>4.75</v>
      </c>
    </row>
    <row r="93" spans="1:13" ht="21" customHeight="1">
      <c r="A93" s="3">
        <v>231</v>
      </c>
      <c r="B93" s="5" t="s">
        <v>338</v>
      </c>
      <c r="C93" s="2" t="s">
        <v>917</v>
      </c>
      <c r="D93" s="2" t="s">
        <v>339</v>
      </c>
      <c r="E93" s="2">
        <v>4.5999999999999996</v>
      </c>
      <c r="F93" s="3"/>
      <c r="G93" s="3"/>
      <c r="H93" s="7"/>
      <c r="I93" s="3">
        <v>4.8499999999999996</v>
      </c>
      <c r="J93" s="3"/>
      <c r="K93" s="3">
        <v>4.8499999999999996</v>
      </c>
      <c r="L93" s="3"/>
      <c r="M93" s="4">
        <f>SUM(E93:L93)/3</f>
        <v>4.7666666666666666</v>
      </c>
    </row>
    <row r="94" spans="1:13" ht="21" customHeight="1">
      <c r="A94" s="3">
        <v>334</v>
      </c>
      <c r="B94" s="5" t="s">
        <v>249</v>
      </c>
      <c r="C94" s="2" t="s">
        <v>912</v>
      </c>
      <c r="D94" s="2" t="s">
        <v>250</v>
      </c>
      <c r="E94" s="2">
        <v>5</v>
      </c>
      <c r="F94" s="3"/>
      <c r="G94" s="3">
        <v>4.5999999999999996</v>
      </c>
      <c r="H94" s="7">
        <v>4.7</v>
      </c>
      <c r="I94" s="3"/>
      <c r="J94" s="3"/>
      <c r="K94" s="3"/>
      <c r="L94" s="3"/>
      <c r="M94" s="4">
        <f>SUM(E94:L94)/3</f>
        <v>4.7666666666666666</v>
      </c>
    </row>
    <row r="95" spans="1:13" ht="21" customHeight="1">
      <c r="A95" s="3">
        <v>49</v>
      </c>
      <c r="B95" s="5" t="s">
        <v>817</v>
      </c>
      <c r="C95" s="2" t="s">
        <v>915</v>
      </c>
      <c r="D95" s="2" t="s">
        <v>818</v>
      </c>
      <c r="E95" s="2">
        <v>5.25</v>
      </c>
      <c r="F95" s="3"/>
      <c r="G95" s="3"/>
      <c r="H95" s="7"/>
      <c r="I95" s="3">
        <v>3.5</v>
      </c>
      <c r="J95" s="3">
        <v>5.6</v>
      </c>
      <c r="K95" s="3"/>
      <c r="L95" s="3"/>
      <c r="M95" s="4">
        <f>SUM(E95:L95)/3</f>
        <v>4.7833333333333332</v>
      </c>
    </row>
    <row r="96" spans="1:13" ht="21" customHeight="1">
      <c r="A96" s="3">
        <v>214</v>
      </c>
      <c r="B96" s="5" t="s">
        <v>370</v>
      </c>
      <c r="C96" s="2" t="s">
        <v>917</v>
      </c>
      <c r="D96" s="2" t="s">
        <v>371</v>
      </c>
      <c r="E96" s="2">
        <v>4</v>
      </c>
      <c r="F96" s="3"/>
      <c r="G96" s="3"/>
      <c r="H96" s="7"/>
      <c r="I96" s="3">
        <v>4.8499999999999996</v>
      </c>
      <c r="J96" s="3"/>
      <c r="K96" s="3">
        <v>5.6</v>
      </c>
      <c r="L96" s="3"/>
      <c r="M96" s="4">
        <f>SUM(E96:L96)/3</f>
        <v>4.8166666666666664</v>
      </c>
    </row>
    <row r="97" spans="1:13" ht="21" customHeight="1">
      <c r="A97" s="3">
        <v>170</v>
      </c>
      <c r="B97" s="5" t="s">
        <v>732</v>
      </c>
      <c r="C97" s="2" t="s">
        <v>907</v>
      </c>
      <c r="D97" s="2" t="s">
        <v>733</v>
      </c>
      <c r="E97" s="2">
        <v>6.25</v>
      </c>
      <c r="F97" s="3">
        <v>4</v>
      </c>
      <c r="G97" s="3"/>
      <c r="H97" s="7"/>
      <c r="I97" s="3"/>
      <c r="J97" s="3"/>
      <c r="K97" s="3"/>
      <c r="L97" s="3">
        <v>4.25</v>
      </c>
      <c r="M97" s="4">
        <f>SUM(E97:L97)/3</f>
        <v>4.833333333333333</v>
      </c>
    </row>
    <row r="98" spans="1:13" ht="21" customHeight="1">
      <c r="A98" s="3">
        <v>235</v>
      </c>
      <c r="B98" s="5" t="s">
        <v>565</v>
      </c>
      <c r="C98" s="2" t="s">
        <v>913</v>
      </c>
      <c r="D98" s="2" t="s">
        <v>566</v>
      </c>
      <c r="E98" s="2">
        <v>3.25</v>
      </c>
      <c r="F98" s="3"/>
      <c r="G98" s="3"/>
      <c r="H98" s="7"/>
      <c r="I98" s="3">
        <v>6.75</v>
      </c>
      <c r="J98" s="3"/>
      <c r="K98" s="3">
        <v>4.5</v>
      </c>
      <c r="L98" s="3"/>
      <c r="M98" s="4">
        <f>SUM(E98:L98)/3</f>
        <v>4.833333333333333</v>
      </c>
    </row>
    <row r="99" spans="1:13" ht="21" customHeight="1">
      <c r="A99" s="3">
        <v>299</v>
      </c>
      <c r="B99" s="5" t="s">
        <v>585</v>
      </c>
      <c r="C99" s="2" t="s">
        <v>909</v>
      </c>
      <c r="D99" s="2" t="s">
        <v>586</v>
      </c>
      <c r="E99" s="2">
        <v>5.5</v>
      </c>
      <c r="F99" s="3"/>
      <c r="G99" s="3">
        <v>3.75</v>
      </c>
      <c r="H99" s="7"/>
      <c r="I99" s="3">
        <v>5.25</v>
      </c>
      <c r="J99" s="3"/>
      <c r="K99" s="3"/>
      <c r="L99" s="3"/>
      <c r="M99" s="4">
        <f>SUM(E99:L99)/3</f>
        <v>4.833333333333333</v>
      </c>
    </row>
    <row r="100" spans="1:13" ht="21" customHeight="1">
      <c r="A100" s="3">
        <v>150</v>
      </c>
      <c r="B100" s="5" t="s">
        <v>362</v>
      </c>
      <c r="C100" s="2" t="s">
        <v>909</v>
      </c>
      <c r="D100" s="2" t="s">
        <v>363</v>
      </c>
      <c r="E100" s="2">
        <v>5.0999999999999996</v>
      </c>
      <c r="F100" s="3"/>
      <c r="G100" s="3"/>
      <c r="H100" s="7"/>
      <c r="I100" s="3">
        <v>4.45</v>
      </c>
      <c r="J100" s="3"/>
      <c r="K100" s="3"/>
      <c r="L100" s="3">
        <v>5</v>
      </c>
      <c r="M100" s="4">
        <f>SUM(E100:L100)/3</f>
        <v>4.8500000000000005</v>
      </c>
    </row>
    <row r="101" spans="1:13" ht="21" customHeight="1">
      <c r="A101" s="3">
        <v>58</v>
      </c>
      <c r="B101" s="5" t="s">
        <v>392</v>
      </c>
      <c r="C101" s="2" t="s">
        <v>907</v>
      </c>
      <c r="D101" s="2" t="s">
        <v>393</v>
      </c>
      <c r="E101" s="2">
        <v>6.5</v>
      </c>
      <c r="F101" s="3">
        <v>4.25</v>
      </c>
      <c r="G101" s="3"/>
      <c r="H101" s="7"/>
      <c r="I101" s="3">
        <v>3.85</v>
      </c>
      <c r="J101" s="3"/>
      <c r="K101" s="3"/>
      <c r="L101" s="3" t="s">
        <v>857</v>
      </c>
      <c r="M101" s="4">
        <f>SUM(E101:L101)/3</f>
        <v>4.8666666666666663</v>
      </c>
    </row>
    <row r="102" spans="1:13" ht="21" customHeight="1">
      <c r="A102" s="3">
        <v>165</v>
      </c>
      <c r="B102" s="5" t="s">
        <v>202</v>
      </c>
      <c r="C102" s="2" t="s">
        <v>907</v>
      </c>
      <c r="D102" s="2" t="s">
        <v>203</v>
      </c>
      <c r="E102" s="2">
        <v>5</v>
      </c>
      <c r="F102" s="3">
        <v>5.0999999999999996</v>
      </c>
      <c r="G102" s="3"/>
      <c r="H102" s="7"/>
      <c r="I102" s="3"/>
      <c r="J102" s="3"/>
      <c r="K102" s="3"/>
      <c r="L102" s="3">
        <v>4.5</v>
      </c>
      <c r="M102" s="4">
        <f>SUM(E102:L102)/3</f>
        <v>4.8666666666666663</v>
      </c>
    </row>
    <row r="103" spans="1:13" ht="21" customHeight="1">
      <c r="A103" s="3">
        <v>239</v>
      </c>
      <c r="B103" s="5" t="s">
        <v>547</v>
      </c>
      <c r="C103" s="2" t="s">
        <v>913</v>
      </c>
      <c r="D103" s="2" t="s">
        <v>548</v>
      </c>
      <c r="E103" s="2">
        <v>5.0999999999999996</v>
      </c>
      <c r="F103" s="3"/>
      <c r="G103" s="3"/>
      <c r="H103" s="7"/>
      <c r="I103" s="3">
        <v>5</v>
      </c>
      <c r="J103" s="3"/>
      <c r="K103" s="3">
        <v>4.5</v>
      </c>
      <c r="L103" s="3"/>
      <c r="M103" s="4">
        <f>SUM(E103:L103)/3</f>
        <v>4.8666666666666663</v>
      </c>
    </row>
    <row r="104" spans="1:13" ht="21" customHeight="1">
      <c r="A104" s="3">
        <v>116</v>
      </c>
      <c r="B104" s="5" t="s">
        <v>573</v>
      </c>
      <c r="C104" s="2" t="s">
        <v>912</v>
      </c>
      <c r="D104" s="2" t="s">
        <v>574</v>
      </c>
      <c r="E104" s="2">
        <v>2.4500000000000002</v>
      </c>
      <c r="F104" s="3">
        <v>6</v>
      </c>
      <c r="G104" s="3"/>
      <c r="H104" s="7"/>
      <c r="I104" s="3"/>
      <c r="J104" s="3"/>
      <c r="K104" s="3"/>
      <c r="L104" s="3">
        <v>6.25</v>
      </c>
      <c r="M104" s="4">
        <f>SUM(E104:L104)/3</f>
        <v>4.8999999999999995</v>
      </c>
    </row>
    <row r="105" spans="1:13" ht="21" customHeight="1">
      <c r="A105" s="3">
        <v>176</v>
      </c>
      <c r="B105" s="5" t="s">
        <v>678</v>
      </c>
      <c r="C105" s="2" t="s">
        <v>905</v>
      </c>
      <c r="D105" s="2" t="s">
        <v>679</v>
      </c>
      <c r="E105" s="2">
        <v>7.25</v>
      </c>
      <c r="F105" s="3">
        <v>3.45</v>
      </c>
      <c r="G105" s="3"/>
      <c r="H105" s="7"/>
      <c r="I105" s="3"/>
      <c r="J105" s="3"/>
      <c r="K105" s="3"/>
      <c r="L105" s="3">
        <v>4</v>
      </c>
      <c r="M105" s="4">
        <f>SUM(E105:L105)/3</f>
        <v>4.8999999999999995</v>
      </c>
    </row>
    <row r="106" spans="1:13" ht="21" customHeight="1">
      <c r="A106" s="3">
        <v>265</v>
      </c>
      <c r="B106" s="5" t="s">
        <v>36</v>
      </c>
      <c r="C106" s="2" t="s">
        <v>913</v>
      </c>
      <c r="D106" s="2" t="s">
        <v>37</v>
      </c>
      <c r="E106" s="2">
        <v>5.85</v>
      </c>
      <c r="F106" s="3"/>
      <c r="G106" s="3"/>
      <c r="H106" s="7"/>
      <c r="I106" s="3">
        <v>5.5</v>
      </c>
      <c r="J106" s="3"/>
      <c r="K106" s="3">
        <v>3.35</v>
      </c>
      <c r="L106" s="3"/>
      <c r="M106" s="4">
        <f>SUM(E106:L106)/3</f>
        <v>4.8999999999999995</v>
      </c>
    </row>
    <row r="107" spans="1:13" ht="21" customHeight="1">
      <c r="A107" s="3">
        <v>294</v>
      </c>
      <c r="B107" s="5" t="s">
        <v>162</v>
      </c>
      <c r="C107" s="2" t="s">
        <v>909</v>
      </c>
      <c r="D107" s="2" t="s">
        <v>163</v>
      </c>
      <c r="E107" s="2">
        <v>4.3499999999999996</v>
      </c>
      <c r="F107" s="3">
        <v>4.8499999999999996</v>
      </c>
      <c r="G107" s="3"/>
      <c r="H107" s="7"/>
      <c r="I107" s="3">
        <v>5.5</v>
      </c>
      <c r="J107" s="3"/>
      <c r="K107" s="3"/>
      <c r="L107" s="3"/>
      <c r="M107" s="4">
        <f>SUM(E107:L107)/3</f>
        <v>4.8999999999999995</v>
      </c>
    </row>
    <row r="108" spans="1:13" ht="21" customHeight="1">
      <c r="A108" s="3">
        <v>298</v>
      </c>
      <c r="B108" s="5" t="s">
        <v>164</v>
      </c>
      <c r="C108" s="2" t="s">
        <v>909</v>
      </c>
      <c r="D108" s="2" t="s">
        <v>165</v>
      </c>
      <c r="E108" s="2">
        <v>4.5</v>
      </c>
      <c r="F108" s="3"/>
      <c r="G108" s="3"/>
      <c r="H108" s="7">
        <v>4.95</v>
      </c>
      <c r="I108" s="3">
        <v>5.25</v>
      </c>
      <c r="J108" s="3"/>
      <c r="K108" s="3"/>
      <c r="L108" s="3"/>
      <c r="M108" s="4">
        <f>SUM(E108:L108)/3</f>
        <v>4.8999999999999995</v>
      </c>
    </row>
    <row r="109" spans="1:13" ht="21" customHeight="1">
      <c r="A109" s="3">
        <v>424</v>
      </c>
      <c r="B109" s="5" t="s">
        <v>845</v>
      </c>
      <c r="C109" s="2" t="s">
        <v>907</v>
      </c>
      <c r="D109" s="2" t="s">
        <v>846</v>
      </c>
      <c r="E109" s="2">
        <v>6.25</v>
      </c>
      <c r="F109" s="3">
        <v>5.0999999999999996</v>
      </c>
      <c r="G109" s="3">
        <v>3.35</v>
      </c>
      <c r="H109" s="7"/>
      <c r="I109" s="3"/>
      <c r="J109" s="3"/>
      <c r="K109" s="3"/>
      <c r="L109" s="3"/>
      <c r="M109" s="4">
        <f>SUM(E109:L109)/3</f>
        <v>4.8999999999999995</v>
      </c>
    </row>
    <row r="110" spans="1:13" ht="21" customHeight="1">
      <c r="A110" s="3">
        <v>60</v>
      </c>
      <c r="B110" s="5" t="s">
        <v>477</v>
      </c>
      <c r="C110" s="2" t="s">
        <v>909</v>
      </c>
      <c r="D110" s="2" t="s">
        <v>478</v>
      </c>
      <c r="E110" s="2">
        <v>7.5</v>
      </c>
      <c r="F110" s="3"/>
      <c r="G110" s="3">
        <v>7.25</v>
      </c>
      <c r="H110" s="7"/>
      <c r="I110" s="3"/>
      <c r="J110" s="3"/>
      <c r="K110" s="3"/>
      <c r="L110" s="3" t="s">
        <v>857</v>
      </c>
      <c r="M110" s="4">
        <f>SUM(E110:L110)/3</f>
        <v>4.916666666666667</v>
      </c>
    </row>
    <row r="111" spans="1:13" ht="21" customHeight="1">
      <c r="A111" s="3">
        <v>217</v>
      </c>
      <c r="B111" s="5" t="s">
        <v>778</v>
      </c>
      <c r="C111" s="2" t="s">
        <v>913</v>
      </c>
      <c r="D111" s="2" t="s">
        <v>779</v>
      </c>
      <c r="E111" s="2">
        <v>3.25</v>
      </c>
      <c r="F111" s="3"/>
      <c r="G111" s="3"/>
      <c r="H111" s="7"/>
      <c r="I111" s="3">
        <v>6</v>
      </c>
      <c r="J111" s="3"/>
      <c r="K111" s="3">
        <v>5.5</v>
      </c>
      <c r="L111" s="3"/>
      <c r="M111" s="4">
        <f>SUM(E111:L111)/3</f>
        <v>4.916666666666667</v>
      </c>
    </row>
    <row r="112" spans="1:13" ht="21" customHeight="1">
      <c r="A112" s="3">
        <v>213</v>
      </c>
      <c r="B112" s="5" t="s">
        <v>577</v>
      </c>
      <c r="C112" s="2" t="s">
        <v>914</v>
      </c>
      <c r="D112" s="2" t="s">
        <v>578</v>
      </c>
      <c r="E112" s="2">
        <v>4.25</v>
      </c>
      <c r="F112" s="3"/>
      <c r="G112" s="3"/>
      <c r="H112" s="7"/>
      <c r="I112" s="3">
        <v>4.95</v>
      </c>
      <c r="J112" s="3"/>
      <c r="K112" s="3">
        <v>5.6</v>
      </c>
      <c r="L112" s="3"/>
      <c r="M112" s="4">
        <f>SUM(E112:L112)/3</f>
        <v>4.9333333333333327</v>
      </c>
    </row>
    <row r="113" spans="1:13" ht="21" customHeight="1">
      <c r="A113" s="3">
        <v>250</v>
      </c>
      <c r="B113" s="5" t="s">
        <v>45</v>
      </c>
      <c r="C113" s="2" t="s">
        <v>915</v>
      </c>
      <c r="D113" s="2" t="s">
        <v>46</v>
      </c>
      <c r="E113" s="2">
        <v>4.75</v>
      </c>
      <c r="F113" s="3"/>
      <c r="G113" s="3"/>
      <c r="H113" s="7"/>
      <c r="I113" s="3">
        <v>5.95</v>
      </c>
      <c r="J113" s="3"/>
      <c r="K113" s="3">
        <v>4.0999999999999996</v>
      </c>
      <c r="L113" s="3"/>
      <c r="M113" s="4">
        <f>SUM(E113:L113)/3</f>
        <v>4.9333333333333327</v>
      </c>
    </row>
    <row r="114" spans="1:13" ht="21" customHeight="1">
      <c r="A114" s="3">
        <v>409</v>
      </c>
      <c r="B114" s="5" t="s">
        <v>284</v>
      </c>
      <c r="C114" s="2" t="s">
        <v>907</v>
      </c>
      <c r="D114" s="2" t="s">
        <v>285</v>
      </c>
      <c r="E114" s="2">
        <v>3.7</v>
      </c>
      <c r="F114" s="3">
        <v>5.6</v>
      </c>
      <c r="G114" s="3">
        <v>5.5</v>
      </c>
      <c r="H114" s="7"/>
      <c r="I114" s="3"/>
      <c r="J114" s="3"/>
      <c r="K114" s="3"/>
      <c r="L114" s="3"/>
      <c r="M114" s="4">
        <f>SUM(E114:L114)/3</f>
        <v>4.9333333333333336</v>
      </c>
    </row>
    <row r="115" spans="1:13" ht="21" customHeight="1">
      <c r="A115" s="3">
        <v>39</v>
      </c>
      <c r="B115" s="5" t="s">
        <v>140</v>
      </c>
      <c r="C115" s="2" t="s">
        <v>915</v>
      </c>
      <c r="D115" s="2" t="s">
        <v>141</v>
      </c>
      <c r="E115" s="2">
        <v>3.1</v>
      </c>
      <c r="F115" s="3"/>
      <c r="G115" s="3"/>
      <c r="H115" s="7"/>
      <c r="I115" s="3">
        <v>4.5</v>
      </c>
      <c r="J115" s="3">
        <v>7.25</v>
      </c>
      <c r="K115" s="3"/>
      <c r="L115" s="3"/>
      <c r="M115" s="4">
        <f>SUM(E115:L115)/3</f>
        <v>4.95</v>
      </c>
    </row>
    <row r="116" spans="1:13" ht="21" customHeight="1">
      <c r="A116" s="3">
        <v>218</v>
      </c>
      <c r="B116" s="5" t="s">
        <v>797</v>
      </c>
      <c r="C116" s="2" t="s">
        <v>915</v>
      </c>
      <c r="D116" s="2" t="s">
        <v>798</v>
      </c>
      <c r="E116" s="2">
        <v>4.25</v>
      </c>
      <c r="F116" s="3"/>
      <c r="G116" s="3"/>
      <c r="H116" s="7"/>
      <c r="I116" s="3">
        <v>5.0999999999999996</v>
      </c>
      <c r="J116" s="3"/>
      <c r="K116" s="3">
        <v>5.5</v>
      </c>
      <c r="L116" s="3"/>
      <c r="M116" s="4">
        <f>SUM(E116:L116)/3</f>
        <v>4.95</v>
      </c>
    </row>
    <row r="117" spans="1:13" ht="21" customHeight="1">
      <c r="A117" s="8">
        <v>296</v>
      </c>
      <c r="B117" s="5" t="s">
        <v>485</v>
      </c>
      <c r="C117" s="2" t="s">
        <v>912</v>
      </c>
      <c r="D117" s="2" t="s">
        <v>486</v>
      </c>
      <c r="E117" s="2">
        <v>4.75</v>
      </c>
      <c r="F117" s="3"/>
      <c r="G117" s="3"/>
      <c r="H117" s="7">
        <v>4.75</v>
      </c>
      <c r="I117" s="3">
        <v>5.35</v>
      </c>
      <c r="J117" s="3"/>
      <c r="K117" s="3"/>
      <c r="L117" s="3"/>
      <c r="M117" s="4">
        <f>SUM(E117:L117)/3</f>
        <v>4.95</v>
      </c>
    </row>
    <row r="118" spans="1:13" ht="21" customHeight="1">
      <c r="A118" s="3">
        <v>297</v>
      </c>
      <c r="B118" s="5" t="s">
        <v>206</v>
      </c>
      <c r="C118" s="2" t="s">
        <v>909</v>
      </c>
      <c r="D118" s="2" t="s">
        <v>207</v>
      </c>
      <c r="E118" s="2">
        <v>5</v>
      </c>
      <c r="F118" s="3"/>
      <c r="G118" s="3">
        <v>4.5</v>
      </c>
      <c r="H118" s="7"/>
      <c r="I118" s="3">
        <v>5.35</v>
      </c>
      <c r="J118" s="3"/>
      <c r="K118" s="3"/>
      <c r="L118" s="3"/>
      <c r="M118" s="4">
        <f>SUM(E118:L118)/3</f>
        <v>4.95</v>
      </c>
    </row>
    <row r="119" spans="1:13" ht="21" customHeight="1">
      <c r="A119" s="3">
        <v>328</v>
      </c>
      <c r="B119" s="5" t="s">
        <v>587</v>
      </c>
      <c r="C119" s="2" t="s">
        <v>912</v>
      </c>
      <c r="D119" s="2" t="s">
        <v>588</v>
      </c>
      <c r="E119" s="2">
        <v>3.35</v>
      </c>
      <c r="F119" s="3"/>
      <c r="G119" s="3">
        <v>5.25</v>
      </c>
      <c r="H119" s="7">
        <v>6.25</v>
      </c>
      <c r="I119" s="3"/>
      <c r="J119" s="3"/>
      <c r="K119" s="3"/>
      <c r="L119" s="3"/>
      <c r="M119" s="4">
        <f>SUM(E119:L119)/3</f>
        <v>4.95</v>
      </c>
    </row>
    <row r="120" spans="1:13" ht="21" customHeight="1">
      <c r="A120" s="3">
        <v>248</v>
      </c>
      <c r="B120" s="5" t="s">
        <v>515</v>
      </c>
      <c r="C120" s="2" t="s">
        <v>917</v>
      </c>
      <c r="D120" s="2" t="s">
        <v>516</v>
      </c>
      <c r="E120" s="2">
        <v>3.75</v>
      </c>
      <c r="F120" s="3"/>
      <c r="G120" s="3"/>
      <c r="H120" s="7"/>
      <c r="I120" s="3">
        <v>7</v>
      </c>
      <c r="J120" s="3"/>
      <c r="K120" s="3">
        <v>4.25</v>
      </c>
      <c r="L120" s="3"/>
      <c r="M120" s="4">
        <f>SUM(E120:L120)/3</f>
        <v>5</v>
      </c>
    </row>
    <row r="121" spans="1:13" ht="21" customHeight="1">
      <c r="A121" s="3">
        <v>416</v>
      </c>
      <c r="B121" s="5" t="s">
        <v>650</v>
      </c>
      <c r="C121" s="2" t="s">
        <v>907</v>
      </c>
      <c r="D121" s="2" t="s">
        <v>651</v>
      </c>
      <c r="E121" s="2">
        <v>6</v>
      </c>
      <c r="F121" s="3">
        <v>4</v>
      </c>
      <c r="G121" s="3">
        <v>5</v>
      </c>
      <c r="H121" s="7"/>
      <c r="I121" s="3"/>
      <c r="J121" s="3"/>
      <c r="K121" s="3"/>
      <c r="L121" s="3"/>
      <c r="M121" s="4">
        <f>SUM(E121:L121)/3</f>
        <v>5</v>
      </c>
    </row>
    <row r="122" spans="1:13" ht="21" customHeight="1">
      <c r="A122" s="3">
        <v>164</v>
      </c>
      <c r="B122" s="5" t="s">
        <v>686</v>
      </c>
      <c r="C122" s="2" t="s">
        <v>911</v>
      </c>
      <c r="D122" s="2" t="s">
        <v>687</v>
      </c>
      <c r="E122" s="2">
        <v>5</v>
      </c>
      <c r="F122" s="3">
        <v>5.6</v>
      </c>
      <c r="G122" s="3"/>
      <c r="H122" s="7"/>
      <c r="I122" s="3"/>
      <c r="J122" s="3"/>
      <c r="K122" s="3"/>
      <c r="L122" s="3">
        <v>4.5</v>
      </c>
      <c r="M122" s="4">
        <f>SUM(E122:L122)/3</f>
        <v>5.0333333333333332</v>
      </c>
    </row>
    <row r="123" spans="1:13" ht="21" customHeight="1">
      <c r="A123" s="3">
        <v>303</v>
      </c>
      <c r="B123" s="5" t="s">
        <v>87</v>
      </c>
      <c r="C123" s="2" t="s">
        <v>911</v>
      </c>
      <c r="D123" s="2" t="s">
        <v>88</v>
      </c>
      <c r="E123" s="2">
        <v>5</v>
      </c>
      <c r="F123" s="3"/>
      <c r="G123" s="3"/>
      <c r="H123" s="7">
        <v>5.25</v>
      </c>
      <c r="I123" s="3">
        <v>4.8499999999999996</v>
      </c>
      <c r="J123" s="3"/>
      <c r="K123" s="3"/>
      <c r="L123" s="3"/>
      <c r="M123" s="4">
        <f>SUM(E123:L123)/3</f>
        <v>5.0333333333333332</v>
      </c>
    </row>
    <row r="124" spans="1:13" ht="21" customHeight="1">
      <c r="A124" s="3">
        <v>14</v>
      </c>
      <c r="B124" s="5" t="s">
        <v>32</v>
      </c>
      <c r="C124" s="2" t="s">
        <v>915</v>
      </c>
      <c r="D124" s="2" t="s">
        <v>33</v>
      </c>
      <c r="E124" s="2">
        <v>2.95</v>
      </c>
      <c r="F124" s="3"/>
      <c r="G124" s="3"/>
      <c r="H124" s="7"/>
      <c r="I124" s="3">
        <v>5.25</v>
      </c>
      <c r="J124" s="3">
        <v>7</v>
      </c>
      <c r="K124" s="3"/>
      <c r="L124" s="3"/>
      <c r="M124" s="4">
        <f>SUM(E124:L124)/3</f>
        <v>5.0666666666666664</v>
      </c>
    </row>
    <row r="125" spans="1:13" ht="21" customHeight="1">
      <c r="A125" s="3">
        <v>242</v>
      </c>
      <c r="B125" s="5" t="s">
        <v>626</v>
      </c>
      <c r="C125" s="2" t="s">
        <v>917</v>
      </c>
      <c r="D125" s="2" t="s">
        <v>627</v>
      </c>
      <c r="E125" s="2">
        <v>4.0999999999999996</v>
      </c>
      <c r="F125" s="3"/>
      <c r="G125" s="3"/>
      <c r="H125" s="7"/>
      <c r="I125" s="3">
        <v>6.75</v>
      </c>
      <c r="J125" s="3"/>
      <c r="K125" s="3">
        <v>4.3499999999999996</v>
      </c>
      <c r="L125" s="3"/>
      <c r="M125" s="4">
        <f>SUM(E125:L125)/3</f>
        <v>5.0666666666666664</v>
      </c>
    </row>
    <row r="126" spans="1:13" ht="21" customHeight="1">
      <c r="A126" s="3">
        <v>174</v>
      </c>
      <c r="B126" s="5" t="s">
        <v>390</v>
      </c>
      <c r="C126" s="2" t="s">
        <v>907</v>
      </c>
      <c r="D126" s="2" t="s">
        <v>391</v>
      </c>
      <c r="E126" s="2">
        <v>6.5</v>
      </c>
      <c r="F126" s="3">
        <v>4.8</v>
      </c>
      <c r="G126" s="3"/>
      <c r="H126" s="7"/>
      <c r="I126" s="3"/>
      <c r="J126" s="3"/>
      <c r="K126" s="3"/>
      <c r="L126" s="3">
        <v>4</v>
      </c>
      <c r="M126" s="4">
        <f>SUM(E126:L126)/3</f>
        <v>5.1000000000000005</v>
      </c>
    </row>
    <row r="127" spans="1:13" ht="21" customHeight="1">
      <c r="A127" s="3">
        <v>324</v>
      </c>
      <c r="B127" s="5" t="s">
        <v>26</v>
      </c>
      <c r="C127" s="2" t="s">
        <v>912</v>
      </c>
      <c r="D127" s="2" t="s">
        <v>27</v>
      </c>
      <c r="E127" s="2">
        <v>4.2</v>
      </c>
      <c r="F127" s="3"/>
      <c r="G127" s="3">
        <v>4.5999999999999996</v>
      </c>
      <c r="H127" s="7">
        <v>6.5</v>
      </c>
      <c r="I127" s="3"/>
      <c r="J127" s="3"/>
      <c r="K127" s="3"/>
      <c r="L127" s="3"/>
      <c r="M127" s="4">
        <f>SUM(E127:L127)/3</f>
        <v>5.1000000000000005</v>
      </c>
    </row>
    <row r="128" spans="1:13" ht="21" customHeight="1">
      <c r="A128" s="3">
        <v>12</v>
      </c>
      <c r="B128" s="5" t="s">
        <v>813</v>
      </c>
      <c r="C128" s="2" t="s">
        <v>917</v>
      </c>
      <c r="D128" s="2" t="s">
        <v>814</v>
      </c>
      <c r="E128" s="2">
        <v>3.25</v>
      </c>
      <c r="F128" s="3"/>
      <c r="G128" s="3"/>
      <c r="H128" s="7"/>
      <c r="I128" s="3">
        <v>4.0999999999999996</v>
      </c>
      <c r="J128" s="3">
        <v>8</v>
      </c>
      <c r="K128" s="3"/>
      <c r="L128" s="3"/>
      <c r="M128" s="4">
        <f>SUM(E128:L128)/3</f>
        <v>5.1166666666666663</v>
      </c>
    </row>
    <row r="129" spans="1:13" ht="21" customHeight="1">
      <c r="A129" s="3">
        <v>135</v>
      </c>
      <c r="B129" s="5" t="s">
        <v>541</v>
      </c>
      <c r="C129" s="2" t="s">
        <v>913</v>
      </c>
      <c r="D129" s="2" t="s">
        <v>542</v>
      </c>
      <c r="E129" s="2">
        <v>5.5</v>
      </c>
      <c r="F129" s="3"/>
      <c r="G129" s="3"/>
      <c r="H129" s="7"/>
      <c r="I129" s="3"/>
      <c r="J129" s="3"/>
      <c r="K129" s="3">
        <v>4.3499999999999996</v>
      </c>
      <c r="L129" s="3">
        <v>5.5</v>
      </c>
      <c r="M129" s="4">
        <f>SUM(E129:L129)/3</f>
        <v>5.1166666666666663</v>
      </c>
    </row>
    <row r="130" spans="1:13" ht="21" customHeight="1">
      <c r="A130" s="3">
        <v>326</v>
      </c>
      <c r="B130" s="5" t="s">
        <v>513</v>
      </c>
      <c r="C130" s="2" t="s">
        <v>912</v>
      </c>
      <c r="D130" s="2" t="s">
        <v>514</v>
      </c>
      <c r="E130" s="2">
        <v>4.5</v>
      </c>
      <c r="F130" s="3"/>
      <c r="G130" s="3">
        <v>4.55</v>
      </c>
      <c r="H130" s="7">
        <v>6.35</v>
      </c>
      <c r="I130" s="3"/>
      <c r="J130" s="3"/>
      <c r="K130" s="3"/>
      <c r="L130" s="3"/>
      <c r="M130" s="4">
        <f>SUM(E130:L130)/3</f>
        <v>5.1333333333333337</v>
      </c>
    </row>
    <row r="131" spans="1:13" ht="21" customHeight="1">
      <c r="A131" s="3">
        <v>415</v>
      </c>
      <c r="B131" s="5" t="s">
        <v>368</v>
      </c>
      <c r="C131" s="2" t="s">
        <v>911</v>
      </c>
      <c r="D131" s="2" t="s">
        <v>369</v>
      </c>
      <c r="E131" s="2">
        <v>5.25</v>
      </c>
      <c r="F131" s="3">
        <v>5.0999999999999996</v>
      </c>
      <c r="G131" s="3">
        <v>5.0999999999999996</v>
      </c>
      <c r="H131" s="7"/>
      <c r="I131" s="3"/>
      <c r="J131" s="3"/>
      <c r="K131" s="3"/>
      <c r="L131" s="3"/>
      <c r="M131" s="4">
        <f>SUM(E131:L131)/3</f>
        <v>5.1499999999999995</v>
      </c>
    </row>
    <row r="132" spans="1:13" ht="21" customHeight="1">
      <c r="A132" s="3">
        <v>41</v>
      </c>
      <c r="B132" s="5" t="s">
        <v>148</v>
      </c>
      <c r="C132" s="2" t="s">
        <v>917</v>
      </c>
      <c r="D132" s="2" t="s">
        <v>149</v>
      </c>
      <c r="E132" s="2">
        <v>4.25</v>
      </c>
      <c r="F132" s="3"/>
      <c r="G132" s="3"/>
      <c r="H132" s="7"/>
      <c r="I132" s="3"/>
      <c r="J132" s="3">
        <v>6.75</v>
      </c>
      <c r="K132" s="3">
        <v>4.5</v>
      </c>
      <c r="L132" s="3"/>
      <c r="M132" s="4">
        <f>SUM(E132:L132)/3</f>
        <v>5.166666666666667</v>
      </c>
    </row>
    <row r="133" spans="1:13" ht="21" customHeight="1">
      <c r="A133" s="3">
        <v>43</v>
      </c>
      <c r="B133" s="5" t="s">
        <v>505</v>
      </c>
      <c r="C133" s="2" t="s">
        <v>917</v>
      </c>
      <c r="D133" s="2" t="s">
        <v>506</v>
      </c>
      <c r="E133" s="2">
        <v>5</v>
      </c>
      <c r="F133" s="3"/>
      <c r="G133" s="3"/>
      <c r="H133" s="7"/>
      <c r="I133" s="3"/>
      <c r="J133" s="3">
        <v>6.25</v>
      </c>
      <c r="K133" s="3"/>
      <c r="L133" s="3">
        <v>4.25</v>
      </c>
      <c r="M133" s="4">
        <f>SUM(E133:L133)/3</f>
        <v>5.166666666666667</v>
      </c>
    </row>
    <row r="134" spans="1:13" ht="21" customHeight="1">
      <c r="A134" s="3">
        <v>226</v>
      </c>
      <c r="B134" s="5" t="s">
        <v>160</v>
      </c>
      <c r="C134" s="2" t="s">
        <v>913</v>
      </c>
      <c r="D134" s="2" t="s">
        <v>161</v>
      </c>
      <c r="E134" s="2">
        <v>3.75</v>
      </c>
      <c r="F134" s="3"/>
      <c r="G134" s="3"/>
      <c r="H134" s="7"/>
      <c r="I134" s="3">
        <v>6.75</v>
      </c>
      <c r="J134" s="3"/>
      <c r="K134" s="3">
        <v>5</v>
      </c>
      <c r="L134" s="3"/>
      <c r="M134" s="4">
        <f>SUM(E134:L134)/3</f>
        <v>5.166666666666667</v>
      </c>
    </row>
    <row r="135" spans="1:13" ht="21" customHeight="1">
      <c r="A135" s="3">
        <v>146</v>
      </c>
      <c r="B135" s="5" t="s">
        <v>406</v>
      </c>
      <c r="C135" s="2" t="s">
        <v>914</v>
      </c>
      <c r="D135" s="2" t="s">
        <v>407</v>
      </c>
      <c r="E135" s="2">
        <v>5.25</v>
      </c>
      <c r="F135" s="3"/>
      <c r="G135" s="3"/>
      <c r="H135" s="7"/>
      <c r="I135" s="3"/>
      <c r="J135" s="3"/>
      <c r="K135" s="3">
        <v>5.35</v>
      </c>
      <c r="L135" s="3">
        <v>5</v>
      </c>
      <c r="M135" s="4">
        <f>SUM(E135:L135)/3</f>
        <v>5.2</v>
      </c>
    </row>
    <row r="136" spans="1:13" ht="21" customHeight="1">
      <c r="A136" s="3">
        <v>292</v>
      </c>
      <c r="B136" s="5" t="s">
        <v>519</v>
      </c>
      <c r="C136" s="2" t="s">
        <v>909</v>
      </c>
      <c r="D136" s="2" t="s">
        <v>520</v>
      </c>
      <c r="E136" s="2">
        <v>6</v>
      </c>
      <c r="F136" s="3">
        <v>4</v>
      </c>
      <c r="G136" s="3"/>
      <c r="H136" s="7"/>
      <c r="I136" s="3">
        <v>5.6</v>
      </c>
      <c r="J136" s="3"/>
      <c r="K136" s="3"/>
      <c r="L136" s="3"/>
      <c r="M136" s="4">
        <f>SUM(E136:L136)/3</f>
        <v>5.2</v>
      </c>
    </row>
    <row r="137" spans="1:13" ht="21" customHeight="1">
      <c r="A137" s="3">
        <v>233</v>
      </c>
      <c r="B137" s="5" t="s">
        <v>551</v>
      </c>
      <c r="C137" s="2" t="s">
        <v>913</v>
      </c>
      <c r="D137" s="2" t="s">
        <v>552</v>
      </c>
      <c r="E137" s="2">
        <v>5</v>
      </c>
      <c r="F137" s="3"/>
      <c r="G137" s="3"/>
      <c r="H137" s="7"/>
      <c r="I137" s="3">
        <v>5.95</v>
      </c>
      <c r="J137" s="3"/>
      <c r="K137" s="3">
        <v>4.75</v>
      </c>
      <c r="L137" s="3"/>
      <c r="M137" s="4">
        <f>SUM(E137:L137)/3</f>
        <v>5.2333333333333334</v>
      </c>
    </row>
    <row r="138" spans="1:13" ht="21" customHeight="1">
      <c r="A138" s="3">
        <v>147</v>
      </c>
      <c r="B138" s="5" t="s">
        <v>121</v>
      </c>
      <c r="C138" s="2" t="s">
        <v>911</v>
      </c>
      <c r="D138" s="2" t="s">
        <v>122</v>
      </c>
      <c r="E138" s="2">
        <v>3.75</v>
      </c>
      <c r="F138" s="3"/>
      <c r="G138" s="3"/>
      <c r="H138" s="7"/>
      <c r="I138" s="3">
        <v>7</v>
      </c>
      <c r="J138" s="3"/>
      <c r="K138" s="3"/>
      <c r="L138" s="3">
        <v>5</v>
      </c>
      <c r="M138" s="4">
        <f>SUM(E138:L138)/3</f>
        <v>5.25</v>
      </c>
    </row>
    <row r="139" spans="1:13" ht="21" customHeight="1">
      <c r="A139" s="3">
        <v>403</v>
      </c>
      <c r="B139" s="5" t="s">
        <v>324</v>
      </c>
      <c r="C139" s="2" t="s">
        <v>909</v>
      </c>
      <c r="D139" s="2" t="s">
        <v>325</v>
      </c>
      <c r="E139" s="2">
        <v>4.5</v>
      </c>
      <c r="F139" s="3">
        <v>5.5</v>
      </c>
      <c r="G139" s="3">
        <v>5.75</v>
      </c>
      <c r="H139" s="7"/>
      <c r="I139" s="3"/>
      <c r="J139" s="3"/>
      <c r="K139" s="3"/>
      <c r="L139" s="3"/>
      <c r="M139" s="4">
        <f>SUM(E139:L139)/3</f>
        <v>5.25</v>
      </c>
    </row>
    <row r="140" spans="1:13" ht="21" customHeight="1">
      <c r="A140" s="3">
        <v>224</v>
      </c>
      <c r="B140" s="5" t="s">
        <v>849</v>
      </c>
      <c r="C140" s="2" t="s">
        <v>913</v>
      </c>
      <c r="D140" s="2" t="s">
        <v>850</v>
      </c>
      <c r="E140" s="2">
        <v>4.25</v>
      </c>
      <c r="F140" s="3"/>
      <c r="G140" s="3"/>
      <c r="H140" s="7"/>
      <c r="I140" s="3">
        <v>6.5</v>
      </c>
      <c r="J140" s="3"/>
      <c r="K140" s="3">
        <v>5.0999999999999996</v>
      </c>
      <c r="L140" s="3"/>
      <c r="M140" s="4">
        <f>SUM(E140:L140)/3</f>
        <v>5.2833333333333332</v>
      </c>
    </row>
    <row r="141" spans="1:13" ht="21" customHeight="1">
      <c r="A141" s="3">
        <v>401</v>
      </c>
      <c r="B141" s="5" t="s">
        <v>131</v>
      </c>
      <c r="C141" s="2" t="s">
        <v>911</v>
      </c>
      <c r="D141" s="2" t="s">
        <v>132</v>
      </c>
      <c r="E141" s="2">
        <v>4.25</v>
      </c>
      <c r="F141" s="3">
        <v>5.85</v>
      </c>
      <c r="G141" s="3">
        <v>5.75</v>
      </c>
      <c r="H141" s="7"/>
      <c r="I141" s="3"/>
      <c r="J141" s="3"/>
      <c r="K141" s="3"/>
      <c r="L141" s="3"/>
      <c r="M141" s="4">
        <f>SUM(E141:L141)/3</f>
        <v>5.2833333333333332</v>
      </c>
    </row>
    <row r="142" spans="1:13" ht="21" customHeight="1">
      <c r="A142" s="3">
        <v>230</v>
      </c>
      <c r="B142" s="5" t="s">
        <v>581</v>
      </c>
      <c r="C142" s="2" t="s">
        <v>914</v>
      </c>
      <c r="D142" s="2" t="s">
        <v>582</v>
      </c>
      <c r="E142" s="2">
        <v>5</v>
      </c>
      <c r="F142" s="3"/>
      <c r="G142" s="3"/>
      <c r="H142" s="7"/>
      <c r="I142" s="3">
        <v>6.1</v>
      </c>
      <c r="J142" s="3"/>
      <c r="K142" s="3">
        <v>4.8499999999999996</v>
      </c>
      <c r="L142" s="3"/>
      <c r="M142" s="4">
        <f>SUM(E142:L142)/3</f>
        <v>5.3166666666666664</v>
      </c>
    </row>
    <row r="143" spans="1:13" ht="21" customHeight="1">
      <c r="A143" s="3">
        <v>306</v>
      </c>
      <c r="B143" s="5" t="s">
        <v>54</v>
      </c>
      <c r="C143" s="2" t="s">
        <v>911</v>
      </c>
      <c r="D143" s="2" t="s">
        <v>55</v>
      </c>
      <c r="E143" s="2">
        <v>6.75</v>
      </c>
      <c r="F143" s="3"/>
      <c r="G143" s="3"/>
      <c r="H143" s="7">
        <v>4.5999999999999996</v>
      </c>
      <c r="I143" s="3">
        <v>4.5999999999999996</v>
      </c>
      <c r="J143" s="3"/>
      <c r="K143" s="3"/>
      <c r="L143" s="3"/>
      <c r="M143" s="4">
        <f>SUM(E143:L143)/3</f>
        <v>5.3166666666666664</v>
      </c>
    </row>
    <row r="144" spans="1:13" ht="21" customHeight="1">
      <c r="A144" s="3">
        <v>15</v>
      </c>
      <c r="B144" s="5" t="s">
        <v>300</v>
      </c>
      <c r="C144" s="2" t="s">
        <v>917</v>
      </c>
      <c r="D144" s="2" t="s">
        <v>301</v>
      </c>
      <c r="E144" s="2">
        <v>4.75</v>
      </c>
      <c r="F144" s="3"/>
      <c r="G144" s="3"/>
      <c r="H144" s="7"/>
      <c r="I144" s="3">
        <v>5.25</v>
      </c>
      <c r="J144" s="3">
        <v>6</v>
      </c>
      <c r="K144" s="3"/>
      <c r="L144" s="3"/>
      <c r="M144" s="4">
        <f>SUM(E144:L144)/3</f>
        <v>5.333333333333333</v>
      </c>
    </row>
    <row r="145" spans="1:13" ht="21" customHeight="1">
      <c r="A145" s="3">
        <v>137</v>
      </c>
      <c r="B145" s="5" t="s">
        <v>93</v>
      </c>
      <c r="C145" s="2" t="s">
        <v>912</v>
      </c>
      <c r="D145" s="2" t="s">
        <v>94</v>
      </c>
      <c r="E145" s="2">
        <v>5</v>
      </c>
      <c r="F145" s="3"/>
      <c r="G145" s="3"/>
      <c r="H145" s="7"/>
      <c r="I145" s="3">
        <v>5.5</v>
      </c>
      <c r="J145" s="3"/>
      <c r="K145" s="3"/>
      <c r="L145" s="3">
        <v>5.5</v>
      </c>
      <c r="M145" s="4">
        <f>SUM(E145:L145)/3</f>
        <v>5.333333333333333</v>
      </c>
    </row>
    <row r="146" spans="1:13" ht="21" customHeight="1">
      <c r="A146" s="3">
        <v>203</v>
      </c>
      <c r="B146" s="5" t="s">
        <v>843</v>
      </c>
      <c r="C146" s="2" t="s">
        <v>917</v>
      </c>
      <c r="D146" s="2" t="s">
        <v>844</v>
      </c>
      <c r="E146" s="2">
        <v>4.0999999999999996</v>
      </c>
      <c r="F146" s="3"/>
      <c r="G146" s="3"/>
      <c r="H146" s="7"/>
      <c r="I146" s="3">
        <v>5.85</v>
      </c>
      <c r="J146" s="3"/>
      <c r="K146" s="3">
        <v>6.1</v>
      </c>
      <c r="L146" s="3"/>
      <c r="M146" s="4">
        <f>SUM(E146:L146)/3</f>
        <v>5.3499999999999988</v>
      </c>
    </row>
    <row r="147" spans="1:13" ht="21" customHeight="1">
      <c r="A147" s="3">
        <v>225</v>
      </c>
      <c r="B147" s="5" t="s">
        <v>483</v>
      </c>
      <c r="C147" s="2" t="s">
        <v>917</v>
      </c>
      <c r="D147" s="2" t="s">
        <v>484</v>
      </c>
      <c r="E147" s="2">
        <v>6</v>
      </c>
      <c r="F147" s="3"/>
      <c r="G147" s="3"/>
      <c r="H147" s="7"/>
      <c r="I147" s="3">
        <v>4.95</v>
      </c>
      <c r="J147" s="3"/>
      <c r="K147" s="3">
        <v>5.0999999999999996</v>
      </c>
      <c r="L147" s="3"/>
      <c r="M147" s="4">
        <f>SUM(E147:L147)/3</f>
        <v>5.3499999999999988</v>
      </c>
    </row>
    <row r="148" spans="1:13" ht="21" customHeight="1">
      <c r="A148" s="3">
        <v>406</v>
      </c>
      <c r="B148" s="5" t="s">
        <v>47</v>
      </c>
      <c r="C148" s="2" t="s">
        <v>907</v>
      </c>
      <c r="D148" s="2" t="s">
        <v>48</v>
      </c>
      <c r="E148" s="2">
        <v>4.5999999999999996</v>
      </c>
      <c r="F148" s="3">
        <v>5.85</v>
      </c>
      <c r="G148" s="3">
        <v>5.6</v>
      </c>
      <c r="H148" s="7"/>
      <c r="I148" s="3"/>
      <c r="J148" s="3"/>
      <c r="K148" s="3"/>
      <c r="L148" s="3"/>
      <c r="M148" s="4">
        <f>SUM(E148:L148)/3</f>
        <v>5.3499999999999988</v>
      </c>
    </row>
    <row r="149" spans="1:13" ht="21" customHeight="1">
      <c r="A149" s="3">
        <v>38</v>
      </c>
      <c r="B149" s="5" t="s">
        <v>656</v>
      </c>
      <c r="C149" s="2" t="s">
        <v>915</v>
      </c>
      <c r="D149" s="2" t="s">
        <v>657</v>
      </c>
      <c r="E149" s="2">
        <v>3.85</v>
      </c>
      <c r="F149" s="3"/>
      <c r="G149" s="3"/>
      <c r="H149" s="7"/>
      <c r="I149" s="3">
        <v>5</v>
      </c>
      <c r="J149" s="3">
        <v>7.25</v>
      </c>
      <c r="K149" s="3"/>
      <c r="L149" s="3"/>
      <c r="M149" s="4">
        <f>SUM(E149:L149)/3</f>
        <v>5.3666666666666671</v>
      </c>
    </row>
    <row r="150" spans="1:13" ht="21" customHeight="1">
      <c r="A150" s="3">
        <v>128</v>
      </c>
      <c r="B150" s="5" t="s">
        <v>384</v>
      </c>
      <c r="C150" s="2" t="s">
        <v>912</v>
      </c>
      <c r="D150" s="2" t="s">
        <v>385</v>
      </c>
      <c r="E150" s="2">
        <v>3.75</v>
      </c>
      <c r="F150" s="3"/>
      <c r="G150" s="3"/>
      <c r="H150" s="7"/>
      <c r="I150" s="3">
        <v>6.75</v>
      </c>
      <c r="J150" s="3"/>
      <c r="K150" s="3"/>
      <c r="L150" s="3">
        <v>5.75</v>
      </c>
      <c r="M150" s="4">
        <f>SUM(E150:L150)/3</f>
        <v>5.416666666666667</v>
      </c>
    </row>
    <row r="151" spans="1:13" ht="21" customHeight="1">
      <c r="A151" s="3">
        <v>173</v>
      </c>
      <c r="B151" s="5" t="s">
        <v>593</v>
      </c>
      <c r="C151" s="2" t="s">
        <v>911</v>
      </c>
      <c r="D151" s="2" t="s">
        <v>594</v>
      </c>
      <c r="E151" s="2">
        <v>7.25</v>
      </c>
      <c r="F151" s="3">
        <v>5</v>
      </c>
      <c r="G151" s="3"/>
      <c r="H151" s="7"/>
      <c r="I151" s="3"/>
      <c r="J151" s="3"/>
      <c r="K151" s="3"/>
      <c r="L151" s="3">
        <v>4</v>
      </c>
      <c r="M151" s="4">
        <f>SUM(E151:L151)/3</f>
        <v>5.416666666666667</v>
      </c>
    </row>
    <row r="152" spans="1:13" ht="21" customHeight="1">
      <c r="A152" s="3">
        <v>209</v>
      </c>
      <c r="B152" s="5" t="s">
        <v>475</v>
      </c>
      <c r="C152" s="2" t="s">
        <v>913</v>
      </c>
      <c r="D152" s="2" t="s">
        <v>476</v>
      </c>
      <c r="E152" s="2">
        <v>4.0999999999999996</v>
      </c>
      <c r="F152" s="3"/>
      <c r="G152" s="3"/>
      <c r="H152" s="7"/>
      <c r="I152" s="3">
        <v>6.35</v>
      </c>
      <c r="J152" s="3"/>
      <c r="K152" s="3">
        <v>5.85</v>
      </c>
      <c r="L152" s="3"/>
      <c r="M152" s="4">
        <f>SUM(E152:L152)/3</f>
        <v>5.4333333333333327</v>
      </c>
    </row>
    <row r="153" spans="1:13" ht="21" customHeight="1">
      <c r="A153" s="3">
        <v>222</v>
      </c>
      <c r="B153" s="5" t="s">
        <v>251</v>
      </c>
      <c r="C153" s="2" t="s">
        <v>915</v>
      </c>
      <c r="D153" s="2" t="s">
        <v>252</v>
      </c>
      <c r="E153" s="2">
        <v>5</v>
      </c>
      <c r="F153" s="3"/>
      <c r="G153" s="3"/>
      <c r="H153" s="7"/>
      <c r="I153" s="3">
        <v>6.1</v>
      </c>
      <c r="J153" s="3"/>
      <c r="K153" s="3">
        <v>5.2</v>
      </c>
      <c r="L153" s="3"/>
      <c r="M153" s="4">
        <f>SUM(E153:L153)/3</f>
        <v>5.4333333333333336</v>
      </c>
    </row>
    <row r="154" spans="1:13" ht="21" customHeight="1">
      <c r="A154" s="3">
        <v>53</v>
      </c>
      <c r="B154" s="5" t="s">
        <v>113</v>
      </c>
      <c r="C154" s="2" t="s">
        <v>907</v>
      </c>
      <c r="D154" s="2" t="s">
        <v>114</v>
      </c>
      <c r="E154" s="2">
        <v>7</v>
      </c>
      <c r="F154" s="3">
        <v>3.75</v>
      </c>
      <c r="G154" s="3"/>
      <c r="H154" s="7"/>
      <c r="I154" s="3">
        <v>5.6</v>
      </c>
      <c r="J154" s="3"/>
      <c r="K154" s="3"/>
      <c r="L154" s="3" t="s">
        <v>857</v>
      </c>
      <c r="M154" s="4">
        <f>SUM(E154:L154)/3</f>
        <v>5.45</v>
      </c>
    </row>
    <row r="155" spans="1:13" ht="21" customHeight="1">
      <c r="A155" s="3">
        <v>54</v>
      </c>
      <c r="B155" s="5" t="s">
        <v>267</v>
      </c>
      <c r="C155" s="2" t="s">
        <v>905</v>
      </c>
      <c r="D155" s="2" t="s">
        <v>268</v>
      </c>
      <c r="E155" s="2">
        <v>5.6</v>
      </c>
      <c r="F155" s="3">
        <v>5.5</v>
      </c>
      <c r="G155" s="3"/>
      <c r="H155" s="7"/>
      <c r="I155" s="3">
        <v>5.25</v>
      </c>
      <c r="J155" s="3"/>
      <c r="K155" s="3"/>
      <c r="L155" s="3" t="s">
        <v>857</v>
      </c>
      <c r="M155" s="4">
        <f>SUM(E155:L155)/3</f>
        <v>5.45</v>
      </c>
    </row>
    <row r="156" spans="1:13" ht="21" customHeight="1">
      <c r="A156" s="3">
        <v>421</v>
      </c>
      <c r="B156" s="5" t="s">
        <v>748</v>
      </c>
      <c r="C156" s="2" t="s">
        <v>911</v>
      </c>
      <c r="D156" s="2" t="s">
        <v>749</v>
      </c>
      <c r="E156" s="2">
        <v>6.25</v>
      </c>
      <c r="F156" s="3">
        <v>5.75</v>
      </c>
      <c r="G156" s="3">
        <v>4.3499999999999996</v>
      </c>
      <c r="H156" s="7"/>
      <c r="I156" s="3"/>
      <c r="J156" s="3"/>
      <c r="K156" s="3"/>
      <c r="L156" s="3"/>
      <c r="M156" s="4">
        <f>SUM(E156:L156)/3</f>
        <v>5.45</v>
      </c>
    </row>
    <row r="157" spans="1:13" ht="21" customHeight="1">
      <c r="A157" s="3">
        <v>234</v>
      </c>
      <c r="B157" s="5" t="s">
        <v>694</v>
      </c>
      <c r="C157" s="2" t="s">
        <v>913</v>
      </c>
      <c r="D157" s="2" t="s">
        <v>695</v>
      </c>
      <c r="E157" s="2">
        <v>5.0999999999999996</v>
      </c>
      <c r="F157" s="3"/>
      <c r="G157" s="3"/>
      <c r="H157" s="7"/>
      <c r="I157" s="3">
        <v>6.75</v>
      </c>
      <c r="J157" s="3"/>
      <c r="K157" s="3">
        <v>4.5999999999999996</v>
      </c>
      <c r="L157" s="3"/>
      <c r="M157" s="4">
        <f>SUM(E157:L157)/3</f>
        <v>5.4833333333333334</v>
      </c>
    </row>
    <row r="158" spans="1:13" ht="21" customHeight="1">
      <c r="A158" s="3">
        <v>126</v>
      </c>
      <c r="B158" s="5" t="s">
        <v>537</v>
      </c>
      <c r="C158" s="2" t="s">
        <v>915</v>
      </c>
      <c r="D158" s="2" t="s">
        <v>538</v>
      </c>
      <c r="E158" s="2">
        <v>5.5</v>
      </c>
      <c r="F158" s="3"/>
      <c r="G158" s="3"/>
      <c r="H158" s="7"/>
      <c r="I158" s="3"/>
      <c r="J158" s="3"/>
      <c r="K158" s="3">
        <v>5.25</v>
      </c>
      <c r="L158" s="3">
        <v>5.75</v>
      </c>
      <c r="M158" s="4">
        <f>SUM(E158:L158)/3</f>
        <v>5.5</v>
      </c>
    </row>
    <row r="159" spans="1:13" ht="21" customHeight="1">
      <c r="A159" s="3">
        <v>232</v>
      </c>
      <c r="B159" s="5" t="s">
        <v>270</v>
      </c>
      <c r="C159" s="2" t="s">
        <v>915</v>
      </c>
      <c r="D159" s="2" t="s">
        <v>271</v>
      </c>
      <c r="E159" s="2">
        <v>3.75</v>
      </c>
      <c r="F159" s="3"/>
      <c r="G159" s="3"/>
      <c r="H159" s="7"/>
      <c r="I159" s="3">
        <v>8</v>
      </c>
      <c r="J159" s="3"/>
      <c r="K159" s="3">
        <v>4.75</v>
      </c>
      <c r="L159" s="3"/>
      <c r="M159" s="4">
        <f>SUM(E159:L159)/3</f>
        <v>5.5</v>
      </c>
    </row>
    <row r="160" spans="1:13" ht="21" customHeight="1">
      <c r="A160" s="3">
        <v>25</v>
      </c>
      <c r="B160" s="5" t="s">
        <v>501</v>
      </c>
      <c r="C160" s="2" t="s">
        <v>913</v>
      </c>
      <c r="D160" s="2" t="s">
        <v>502</v>
      </c>
      <c r="E160" s="2">
        <v>5.35</v>
      </c>
      <c r="F160" s="3"/>
      <c r="G160" s="3"/>
      <c r="H160" s="7"/>
      <c r="I160" s="3"/>
      <c r="J160" s="3">
        <v>8.25</v>
      </c>
      <c r="K160" s="3"/>
      <c r="L160" s="3">
        <v>3</v>
      </c>
      <c r="M160" s="4">
        <f>SUM(E160:L160)/3</f>
        <v>5.5333333333333341</v>
      </c>
    </row>
    <row r="161" spans="1:13" ht="21" customHeight="1">
      <c r="A161" s="3">
        <v>37</v>
      </c>
      <c r="B161" s="5" t="s">
        <v>555</v>
      </c>
      <c r="C161" s="2" t="s">
        <v>915</v>
      </c>
      <c r="D161" s="2" t="s">
        <v>556</v>
      </c>
      <c r="E161" s="2">
        <v>4.25</v>
      </c>
      <c r="F161" s="3"/>
      <c r="G161" s="3"/>
      <c r="H161" s="7"/>
      <c r="I161" s="3">
        <v>5.0999999999999996</v>
      </c>
      <c r="J161" s="3">
        <v>7.25</v>
      </c>
      <c r="K161" s="3"/>
      <c r="L161" s="3"/>
      <c r="M161" s="4">
        <f>SUM(E161:L161)/3</f>
        <v>5.5333333333333341</v>
      </c>
    </row>
    <row r="162" spans="1:13" ht="21" customHeight="1">
      <c r="A162" s="3">
        <v>121</v>
      </c>
      <c r="B162" s="5" t="s">
        <v>422</v>
      </c>
      <c r="C162" s="2" t="s">
        <v>911</v>
      </c>
      <c r="D162" s="2" t="s">
        <v>423</v>
      </c>
      <c r="E162" s="2">
        <v>5.25</v>
      </c>
      <c r="F162" s="3">
        <v>5.35</v>
      </c>
      <c r="G162" s="3"/>
      <c r="H162" s="7"/>
      <c r="I162" s="3"/>
      <c r="J162" s="3"/>
      <c r="K162" s="3"/>
      <c r="L162" s="3">
        <v>6</v>
      </c>
      <c r="M162" s="4">
        <f>SUM(E162:L162)/3</f>
        <v>5.5333333333333341</v>
      </c>
    </row>
    <row r="163" spans="1:13" ht="21" customHeight="1">
      <c r="A163" s="3">
        <v>127</v>
      </c>
      <c r="B163" s="5" t="s">
        <v>336</v>
      </c>
      <c r="C163" s="2" t="s">
        <v>913</v>
      </c>
      <c r="D163" s="2" t="s">
        <v>337</v>
      </c>
      <c r="E163" s="2">
        <v>2.6</v>
      </c>
      <c r="F163" s="3"/>
      <c r="G163" s="3"/>
      <c r="H163" s="7"/>
      <c r="I163" s="3">
        <v>8.25</v>
      </c>
      <c r="J163" s="3"/>
      <c r="K163" s="3"/>
      <c r="L163" s="3">
        <v>5.75</v>
      </c>
      <c r="M163" s="4">
        <f>SUM(E163:L163)/3</f>
        <v>5.5333333333333341</v>
      </c>
    </row>
    <row r="164" spans="1:13" ht="21" customHeight="1">
      <c r="A164" s="3">
        <v>138</v>
      </c>
      <c r="B164" s="5" t="s">
        <v>196</v>
      </c>
      <c r="C164" s="2" t="s">
        <v>912</v>
      </c>
      <c r="D164" s="2" t="s">
        <v>197</v>
      </c>
      <c r="E164" s="2">
        <v>5.35</v>
      </c>
      <c r="F164" s="3"/>
      <c r="G164" s="3"/>
      <c r="H164" s="7">
        <v>5.75</v>
      </c>
      <c r="I164" s="3"/>
      <c r="J164" s="3"/>
      <c r="K164" s="3"/>
      <c r="L164" s="3">
        <v>5.5</v>
      </c>
      <c r="M164" s="4">
        <f>SUM(E164:L164)/3</f>
        <v>5.5333333333333341</v>
      </c>
    </row>
    <row r="165" spans="1:13" ht="21" customHeight="1">
      <c r="A165" s="3">
        <v>172</v>
      </c>
      <c r="B165" s="5" t="s">
        <v>129</v>
      </c>
      <c r="C165" s="2" t="s">
        <v>909</v>
      </c>
      <c r="D165" s="2" t="s">
        <v>130</v>
      </c>
      <c r="E165" s="2">
        <v>7.5</v>
      </c>
      <c r="F165" s="3">
        <v>5.0999999999999996</v>
      </c>
      <c r="G165" s="3"/>
      <c r="H165" s="7"/>
      <c r="I165" s="3"/>
      <c r="J165" s="3"/>
      <c r="K165" s="3"/>
      <c r="L165" s="3">
        <v>4</v>
      </c>
      <c r="M165" s="4">
        <f>SUM(E165:L165)/3</f>
        <v>5.5333333333333341</v>
      </c>
    </row>
    <row r="166" spans="1:13" ht="21" customHeight="1">
      <c r="A166" s="3">
        <v>329</v>
      </c>
      <c r="B166" s="5" t="s">
        <v>245</v>
      </c>
      <c r="C166" s="2" t="s">
        <v>912</v>
      </c>
      <c r="D166" s="2" t="s">
        <v>246</v>
      </c>
      <c r="E166" s="2">
        <v>5.6</v>
      </c>
      <c r="F166" s="3"/>
      <c r="G166" s="3">
        <v>5</v>
      </c>
      <c r="H166" s="7">
        <v>6</v>
      </c>
      <c r="I166" s="3"/>
      <c r="J166" s="3"/>
      <c r="K166" s="3"/>
      <c r="L166" s="3"/>
      <c r="M166" s="4">
        <f>SUM(E166:L166)/3</f>
        <v>5.5333333333333341</v>
      </c>
    </row>
    <row r="167" spans="1:13" ht="21" customHeight="1">
      <c r="A167" s="3">
        <v>419</v>
      </c>
      <c r="B167" s="5" t="s">
        <v>658</v>
      </c>
      <c r="C167" s="2" t="s">
        <v>905</v>
      </c>
      <c r="D167" s="2" t="s">
        <v>659</v>
      </c>
      <c r="E167" s="2">
        <v>6.5</v>
      </c>
      <c r="F167" s="3">
        <v>5.35</v>
      </c>
      <c r="G167" s="3">
        <v>4.75</v>
      </c>
      <c r="H167" s="7"/>
      <c r="I167" s="3"/>
      <c r="J167" s="3"/>
      <c r="K167" s="3"/>
      <c r="L167" s="3"/>
      <c r="M167" s="4">
        <f>SUM(E167:L167)/3</f>
        <v>5.5333333333333341</v>
      </c>
    </row>
    <row r="168" spans="1:13" ht="21" customHeight="1">
      <c r="A168" s="3">
        <v>423</v>
      </c>
      <c r="B168" s="5" t="s">
        <v>835</v>
      </c>
      <c r="C168" s="2" t="s">
        <v>909</v>
      </c>
      <c r="D168" s="2" t="s">
        <v>836</v>
      </c>
      <c r="E168" s="2">
        <v>8.25</v>
      </c>
      <c r="F168" s="3">
        <v>4.0999999999999996</v>
      </c>
      <c r="G168" s="3">
        <v>4.25</v>
      </c>
      <c r="H168" s="7"/>
      <c r="I168" s="3"/>
      <c r="J168" s="3"/>
      <c r="K168" s="3"/>
      <c r="L168" s="3"/>
      <c r="M168" s="4">
        <f>SUM(E168:L168)/3</f>
        <v>5.5333333333333341</v>
      </c>
    </row>
    <row r="169" spans="1:13" ht="21" customHeight="1">
      <c r="A169" s="3">
        <v>304</v>
      </c>
      <c r="B169" s="5" t="s">
        <v>837</v>
      </c>
      <c r="C169" s="2" t="s">
        <v>909</v>
      </c>
      <c r="D169" s="2" t="s">
        <v>838</v>
      </c>
      <c r="E169" s="2">
        <v>5.35</v>
      </c>
      <c r="F169" s="3">
        <v>6.5</v>
      </c>
      <c r="G169" s="3"/>
      <c r="H169" s="7"/>
      <c r="I169" s="3">
        <v>4.8499999999999996</v>
      </c>
      <c r="J169" s="3"/>
      <c r="K169" s="3"/>
      <c r="L169" s="3"/>
      <c r="M169" s="4">
        <f>SUM(E169:L169)/3</f>
        <v>5.5666666666666664</v>
      </c>
    </row>
    <row r="170" spans="1:13" ht="21" customHeight="1">
      <c r="A170" s="3">
        <v>399</v>
      </c>
      <c r="B170" s="5" t="s">
        <v>634</v>
      </c>
      <c r="C170" s="2" t="s">
        <v>905</v>
      </c>
      <c r="D170" s="2" t="s">
        <v>635</v>
      </c>
      <c r="E170" s="2">
        <v>6.5</v>
      </c>
      <c r="F170" s="3">
        <v>4.2</v>
      </c>
      <c r="G170" s="3">
        <v>6</v>
      </c>
      <c r="H170" s="7"/>
      <c r="I170" s="3"/>
      <c r="J170" s="3"/>
      <c r="K170" s="3"/>
      <c r="L170" s="3"/>
      <c r="M170" s="4">
        <f>SUM(E170:L170)/3</f>
        <v>5.5666666666666664</v>
      </c>
    </row>
    <row r="171" spans="1:13" ht="21" customHeight="1">
      <c r="A171" s="3">
        <v>198</v>
      </c>
      <c r="B171" s="5" t="s">
        <v>509</v>
      </c>
      <c r="C171" s="2" t="s">
        <v>914</v>
      </c>
      <c r="D171" s="2" t="s">
        <v>510</v>
      </c>
      <c r="E171" s="2">
        <v>4.25</v>
      </c>
      <c r="F171" s="3"/>
      <c r="G171" s="3"/>
      <c r="H171" s="7"/>
      <c r="I171" s="3">
        <v>6</v>
      </c>
      <c r="J171" s="3"/>
      <c r="K171" s="3">
        <v>6.5</v>
      </c>
      <c r="L171" s="3"/>
      <c r="M171" s="4">
        <f>SUM(E171:L171)/3</f>
        <v>5.583333333333333</v>
      </c>
    </row>
    <row r="172" spans="1:13" ht="21" customHeight="1">
      <c r="A172" s="3">
        <v>144</v>
      </c>
      <c r="B172" s="5" t="s">
        <v>799</v>
      </c>
      <c r="C172" s="2" t="s">
        <v>907</v>
      </c>
      <c r="D172" s="2" t="s">
        <v>800</v>
      </c>
      <c r="E172" s="2">
        <v>6.85</v>
      </c>
      <c r="F172" s="3">
        <v>4.7</v>
      </c>
      <c r="G172" s="3"/>
      <c r="H172" s="7"/>
      <c r="I172" s="3"/>
      <c r="J172" s="3"/>
      <c r="K172" s="3"/>
      <c r="L172" s="3">
        <v>5.25</v>
      </c>
      <c r="M172" s="4">
        <f>SUM(E172:L172)/3</f>
        <v>5.6000000000000005</v>
      </c>
    </row>
    <row r="173" spans="1:13" ht="21" customHeight="1">
      <c r="A173" s="3">
        <v>90</v>
      </c>
      <c r="B173" s="5" t="s">
        <v>76</v>
      </c>
      <c r="C173" s="2" t="s">
        <v>911</v>
      </c>
      <c r="D173" s="2" t="s">
        <v>78</v>
      </c>
      <c r="E173" s="2">
        <v>5</v>
      </c>
      <c r="F173" s="3">
        <v>4.5999999999999996</v>
      </c>
      <c r="G173" s="3"/>
      <c r="H173" s="7"/>
      <c r="I173" s="3"/>
      <c r="J173" s="3"/>
      <c r="K173" s="3"/>
      <c r="L173" s="3">
        <v>7.25</v>
      </c>
      <c r="M173" s="4">
        <f>SUM(E173:L173)/3</f>
        <v>5.6166666666666671</v>
      </c>
    </row>
    <row r="174" spans="1:13" ht="21" customHeight="1">
      <c r="A174" s="3">
        <v>143</v>
      </c>
      <c r="B174" s="5" t="s">
        <v>176</v>
      </c>
      <c r="C174" s="2" t="s">
        <v>904</v>
      </c>
      <c r="D174" s="2" t="s">
        <v>177</v>
      </c>
      <c r="E174" s="2">
        <v>7.25</v>
      </c>
      <c r="F174" s="3">
        <v>4.0999999999999996</v>
      </c>
      <c r="G174" s="3"/>
      <c r="H174" s="7"/>
      <c r="I174" s="3"/>
      <c r="J174" s="3"/>
      <c r="K174" s="3"/>
      <c r="L174" s="3">
        <v>5.5</v>
      </c>
      <c r="M174" s="4">
        <f>SUM(E174:L174)/3</f>
        <v>5.6166666666666671</v>
      </c>
    </row>
    <row r="175" spans="1:13" ht="21" customHeight="1">
      <c r="A175" s="3">
        <v>159</v>
      </c>
      <c r="B175" s="5" t="s">
        <v>154</v>
      </c>
      <c r="C175" s="2" t="s">
        <v>905</v>
      </c>
      <c r="D175" s="2" t="s">
        <v>155</v>
      </c>
      <c r="E175" s="2">
        <v>7.35</v>
      </c>
      <c r="F175" s="3">
        <v>4.75</v>
      </c>
      <c r="G175" s="3"/>
      <c r="H175" s="7"/>
      <c r="I175" s="3"/>
      <c r="J175" s="3"/>
      <c r="K175" s="3"/>
      <c r="L175" s="3">
        <v>4.75</v>
      </c>
      <c r="M175" s="4">
        <f>SUM(E175:L175)/3</f>
        <v>5.6166666666666671</v>
      </c>
    </row>
    <row r="176" spans="1:13" ht="21" customHeight="1">
      <c r="A176" s="3">
        <v>210</v>
      </c>
      <c r="B176" s="5" t="s">
        <v>119</v>
      </c>
      <c r="C176" s="2" t="s">
        <v>914</v>
      </c>
      <c r="D176" s="2" t="s">
        <v>120</v>
      </c>
      <c r="E176" s="2">
        <v>4.75</v>
      </c>
      <c r="F176" s="3"/>
      <c r="G176" s="3"/>
      <c r="H176" s="7"/>
      <c r="I176" s="3">
        <v>6.25</v>
      </c>
      <c r="J176" s="3"/>
      <c r="K176" s="3">
        <v>5.85</v>
      </c>
      <c r="L176" s="3"/>
      <c r="M176" s="4">
        <f>SUM(E176:L176)/3</f>
        <v>5.6166666666666671</v>
      </c>
    </row>
    <row r="177" spans="1:13" ht="21" customHeight="1">
      <c r="A177" s="3">
        <v>286</v>
      </c>
      <c r="B177" s="5" t="s">
        <v>418</v>
      </c>
      <c r="C177" s="2" t="s">
        <v>909</v>
      </c>
      <c r="D177" s="2" t="s">
        <v>419</v>
      </c>
      <c r="E177" s="2">
        <v>5.25</v>
      </c>
      <c r="F177" s="3"/>
      <c r="G177" s="3">
        <v>5.5</v>
      </c>
      <c r="H177" s="7"/>
      <c r="I177" s="3">
        <v>6.1</v>
      </c>
      <c r="J177" s="3"/>
      <c r="K177" s="3"/>
      <c r="L177" s="3"/>
      <c r="M177" s="4">
        <f>SUM(E177:L177)/3</f>
        <v>5.6166666666666671</v>
      </c>
    </row>
    <row r="178" spans="1:13" ht="21" customHeight="1">
      <c r="A178" s="3">
        <v>13</v>
      </c>
      <c r="B178" s="5" t="s">
        <v>815</v>
      </c>
      <c r="C178" s="2" t="s">
        <v>915</v>
      </c>
      <c r="D178" s="2" t="s">
        <v>816</v>
      </c>
      <c r="E178" s="2">
        <v>5.5</v>
      </c>
      <c r="F178" s="3"/>
      <c r="G178" s="3"/>
      <c r="H178" s="7"/>
      <c r="I178" s="3">
        <v>3.45</v>
      </c>
      <c r="J178" s="3">
        <v>8</v>
      </c>
      <c r="K178" s="3"/>
      <c r="L178" s="3"/>
      <c r="M178" s="4">
        <f>SUM(E178:L178)/3</f>
        <v>5.6499999999999995</v>
      </c>
    </row>
    <row r="179" spans="1:13" ht="21" customHeight="1">
      <c r="A179" s="3">
        <v>34</v>
      </c>
      <c r="B179" s="5" t="s">
        <v>142</v>
      </c>
      <c r="C179" s="2" t="s">
        <v>913</v>
      </c>
      <c r="D179" s="2" t="s">
        <v>143</v>
      </c>
      <c r="E179" s="2">
        <v>3.35</v>
      </c>
      <c r="F179" s="3"/>
      <c r="G179" s="3"/>
      <c r="H179" s="7"/>
      <c r="I179" s="3">
        <v>6.25</v>
      </c>
      <c r="J179" s="3">
        <v>7.35</v>
      </c>
      <c r="K179" s="3"/>
      <c r="L179" s="3"/>
      <c r="M179" s="4">
        <f>SUM(E179:L179)/3</f>
        <v>5.6499999999999995</v>
      </c>
    </row>
    <row r="180" spans="1:13" ht="21" customHeight="1">
      <c r="A180" s="3">
        <v>56</v>
      </c>
      <c r="B180" s="5" t="s">
        <v>575</v>
      </c>
      <c r="C180" s="2" t="s">
        <v>905</v>
      </c>
      <c r="D180" s="2" t="s">
        <v>576</v>
      </c>
      <c r="E180" s="2">
        <v>7.25</v>
      </c>
      <c r="F180" s="3"/>
      <c r="G180" s="3">
        <v>5.2</v>
      </c>
      <c r="H180" s="7"/>
      <c r="I180" s="3">
        <v>4.5</v>
      </c>
      <c r="J180" s="3"/>
      <c r="K180" s="3"/>
      <c r="L180" s="3" t="s">
        <v>857</v>
      </c>
      <c r="M180" s="4">
        <f>SUM(E180:L180)/3</f>
        <v>5.6499999999999995</v>
      </c>
    </row>
    <row r="181" spans="1:13" ht="21" customHeight="1">
      <c r="A181" s="3">
        <v>8</v>
      </c>
      <c r="B181" s="5" t="s">
        <v>457</v>
      </c>
      <c r="C181" s="2" t="s">
        <v>915</v>
      </c>
      <c r="D181" s="2" t="s">
        <v>458</v>
      </c>
      <c r="E181" s="2">
        <v>5.5</v>
      </c>
      <c r="F181" s="3"/>
      <c r="G181" s="3"/>
      <c r="H181" s="7"/>
      <c r="I181" s="3"/>
      <c r="J181" s="3">
        <v>8</v>
      </c>
      <c r="K181" s="3"/>
      <c r="L181" s="3">
        <v>3.5</v>
      </c>
      <c r="M181" s="4">
        <f>SUM(E181:L181)/3</f>
        <v>5.666666666666667</v>
      </c>
    </row>
    <row r="182" spans="1:13" ht="21" customHeight="1">
      <c r="A182" s="3">
        <v>325</v>
      </c>
      <c r="B182" s="5" t="s">
        <v>194</v>
      </c>
      <c r="C182" s="2" t="s">
        <v>911</v>
      </c>
      <c r="D182" s="2" t="s">
        <v>195</v>
      </c>
      <c r="E182" s="2">
        <v>5.5</v>
      </c>
      <c r="F182" s="3">
        <v>5</v>
      </c>
      <c r="G182" s="3"/>
      <c r="H182" s="7">
        <v>6.5</v>
      </c>
      <c r="I182" s="3"/>
      <c r="J182" s="3"/>
      <c r="K182" s="3"/>
      <c r="L182" s="3"/>
      <c r="M182" s="4">
        <f>SUM(E182:L182)/3</f>
        <v>5.666666666666667</v>
      </c>
    </row>
    <row r="183" spans="1:13" ht="21" customHeight="1">
      <c r="A183" s="3">
        <v>400</v>
      </c>
      <c r="B183" s="5" t="s">
        <v>174</v>
      </c>
      <c r="C183" s="2" t="s">
        <v>905</v>
      </c>
      <c r="D183" s="2" t="s">
        <v>175</v>
      </c>
      <c r="E183" s="2">
        <v>6.75</v>
      </c>
      <c r="F183" s="3">
        <v>4.45</v>
      </c>
      <c r="G183" s="3">
        <v>5.85</v>
      </c>
      <c r="H183" s="7"/>
      <c r="I183" s="3"/>
      <c r="J183" s="3"/>
      <c r="K183" s="3"/>
      <c r="L183" s="3"/>
      <c r="M183" s="4">
        <f>SUM(E183:L183)/3</f>
        <v>5.6833333333333327</v>
      </c>
    </row>
    <row r="184" spans="1:13" ht="21" customHeight="1">
      <c r="A184" s="3">
        <v>219</v>
      </c>
      <c r="B184" s="5" t="s">
        <v>674</v>
      </c>
      <c r="C184" s="2" t="s">
        <v>915</v>
      </c>
      <c r="D184" s="2" t="s">
        <v>675</v>
      </c>
      <c r="E184" s="2">
        <v>5.75</v>
      </c>
      <c r="F184" s="3"/>
      <c r="G184" s="3"/>
      <c r="H184" s="7"/>
      <c r="I184" s="3">
        <v>6</v>
      </c>
      <c r="J184" s="3"/>
      <c r="K184" s="3">
        <v>5.35</v>
      </c>
      <c r="L184" s="3"/>
      <c r="M184" s="4">
        <f>SUM(E184:L184)/3</f>
        <v>5.7</v>
      </c>
    </row>
    <row r="185" spans="1:13" ht="21" customHeight="1">
      <c r="A185" s="3">
        <v>253</v>
      </c>
      <c r="B185" s="5" t="s">
        <v>204</v>
      </c>
      <c r="C185" s="2" t="s">
        <v>915</v>
      </c>
      <c r="D185" s="2" t="s">
        <v>205</v>
      </c>
      <c r="E185" s="2">
        <v>4.8499999999999996</v>
      </c>
      <c r="F185" s="3"/>
      <c r="G185" s="3"/>
      <c r="H185" s="7"/>
      <c r="I185" s="3">
        <v>8.25</v>
      </c>
      <c r="J185" s="3"/>
      <c r="K185" s="3">
        <v>4</v>
      </c>
      <c r="L185" s="3"/>
      <c r="M185" s="4">
        <f>SUM(E185:L185)/3</f>
        <v>5.7</v>
      </c>
    </row>
    <row r="186" spans="1:13" ht="21" customHeight="1">
      <c r="A186" s="3">
        <v>314</v>
      </c>
      <c r="B186" s="5" t="s">
        <v>210</v>
      </c>
      <c r="C186" s="2" t="s">
        <v>912</v>
      </c>
      <c r="D186" s="2" t="s">
        <v>211</v>
      </c>
      <c r="E186" s="2">
        <v>5</v>
      </c>
      <c r="F186" s="3">
        <v>4.25</v>
      </c>
      <c r="G186" s="3"/>
      <c r="H186" s="7">
        <v>7.85</v>
      </c>
      <c r="I186" s="3"/>
      <c r="J186" s="3"/>
      <c r="K186" s="3"/>
      <c r="L186" s="3"/>
      <c r="M186" s="4">
        <f>SUM(E186:L186)/3</f>
        <v>5.7</v>
      </c>
    </row>
    <row r="187" spans="1:13" ht="21" customHeight="1">
      <c r="A187" s="3">
        <v>278</v>
      </c>
      <c r="B187" s="5" t="s">
        <v>563</v>
      </c>
      <c r="C187" s="2" t="s">
        <v>912</v>
      </c>
      <c r="D187" s="2" t="s">
        <v>564</v>
      </c>
      <c r="E187" s="2">
        <v>4.5</v>
      </c>
      <c r="F187" s="3">
        <v>5.3</v>
      </c>
      <c r="G187" s="3"/>
      <c r="H187" s="7"/>
      <c r="I187" s="3">
        <v>7.35</v>
      </c>
      <c r="J187" s="3"/>
      <c r="K187" s="3"/>
      <c r="L187" s="3"/>
      <c r="M187" s="4">
        <f>SUM(E187:L187)/3</f>
        <v>5.7166666666666659</v>
      </c>
    </row>
    <row r="188" spans="1:13" ht="21" customHeight="1">
      <c r="A188" s="3">
        <v>31</v>
      </c>
      <c r="B188" s="5" t="s">
        <v>549</v>
      </c>
      <c r="C188" s="2" t="s">
        <v>914</v>
      </c>
      <c r="D188" s="2" t="s">
        <v>550</v>
      </c>
      <c r="E188" s="2">
        <v>5</v>
      </c>
      <c r="F188" s="3"/>
      <c r="G188" s="3"/>
      <c r="H188" s="7"/>
      <c r="I188" s="3"/>
      <c r="J188" s="3">
        <v>7.5</v>
      </c>
      <c r="K188" s="3"/>
      <c r="L188" s="3">
        <v>4.75</v>
      </c>
      <c r="M188" s="4">
        <f>SUM(E188:L188)/3</f>
        <v>5.75</v>
      </c>
    </row>
    <row r="189" spans="1:13" ht="21" customHeight="1">
      <c r="A189" s="3">
        <v>166</v>
      </c>
      <c r="B189" s="5" t="s">
        <v>109</v>
      </c>
      <c r="C189" s="2" t="s">
        <v>913</v>
      </c>
      <c r="D189" s="2" t="s">
        <v>110</v>
      </c>
      <c r="E189" s="2">
        <v>7.25</v>
      </c>
      <c r="F189" s="3"/>
      <c r="G189" s="3"/>
      <c r="H189" s="7"/>
      <c r="I189" s="3"/>
      <c r="J189" s="3"/>
      <c r="K189" s="3">
        <v>5.75</v>
      </c>
      <c r="L189" s="3">
        <v>4.25</v>
      </c>
      <c r="M189" s="4">
        <f>SUM(E189:L189)/3</f>
        <v>5.75</v>
      </c>
    </row>
    <row r="190" spans="1:13" ht="21" customHeight="1">
      <c r="A190" s="3">
        <v>207</v>
      </c>
      <c r="B190" s="5" t="s">
        <v>602</v>
      </c>
      <c r="C190" s="2" t="s">
        <v>915</v>
      </c>
      <c r="D190" s="2" t="s">
        <v>603</v>
      </c>
      <c r="E190" s="2">
        <v>4.75</v>
      </c>
      <c r="F190" s="3"/>
      <c r="G190" s="3"/>
      <c r="H190" s="7"/>
      <c r="I190" s="3">
        <v>6.5</v>
      </c>
      <c r="J190" s="3"/>
      <c r="K190" s="3">
        <v>6</v>
      </c>
      <c r="L190" s="3"/>
      <c r="M190" s="4">
        <f>SUM(E190:L190)/3</f>
        <v>5.75</v>
      </c>
    </row>
    <row r="191" spans="1:13" ht="21" customHeight="1">
      <c r="A191" s="3">
        <v>291</v>
      </c>
      <c r="B191" s="5" t="s">
        <v>233</v>
      </c>
      <c r="C191" s="2" t="s">
        <v>911</v>
      </c>
      <c r="D191" s="2" t="s">
        <v>234</v>
      </c>
      <c r="E191" s="2">
        <v>5.5</v>
      </c>
      <c r="F191" s="3">
        <v>6</v>
      </c>
      <c r="G191" s="3"/>
      <c r="H191" s="7"/>
      <c r="I191" s="3">
        <v>5.75</v>
      </c>
      <c r="J191" s="3"/>
      <c r="K191" s="3"/>
      <c r="L191" s="3"/>
      <c r="M191" s="4">
        <f>SUM(E191:L191)/3</f>
        <v>5.75</v>
      </c>
    </row>
    <row r="192" spans="1:13" ht="21" customHeight="1">
      <c r="A192" s="3">
        <v>307</v>
      </c>
      <c r="B192" s="5" t="s">
        <v>178</v>
      </c>
      <c r="C192" s="2" t="s">
        <v>911</v>
      </c>
      <c r="D192" s="2" t="s">
        <v>179</v>
      </c>
      <c r="E192" s="2">
        <v>7.5</v>
      </c>
      <c r="F192" s="3">
        <v>5.5</v>
      </c>
      <c r="G192" s="3"/>
      <c r="H192" s="7"/>
      <c r="I192" s="3">
        <v>4.25</v>
      </c>
      <c r="J192" s="3"/>
      <c r="K192" s="3"/>
      <c r="L192" s="3"/>
      <c r="M192" s="4">
        <f>SUM(E192:L192)/3</f>
        <v>5.75</v>
      </c>
    </row>
    <row r="193" spans="1:13" ht="21" customHeight="1">
      <c r="A193" s="3">
        <v>82</v>
      </c>
      <c r="B193" s="5" t="s">
        <v>34</v>
      </c>
      <c r="C193" s="2" t="s">
        <v>912</v>
      </c>
      <c r="D193" s="2" t="s">
        <v>35</v>
      </c>
      <c r="E193" s="2">
        <v>2.85</v>
      </c>
      <c r="F193" s="3"/>
      <c r="G193" s="3"/>
      <c r="H193" s="7"/>
      <c r="I193" s="3">
        <v>7</v>
      </c>
      <c r="J193" s="3"/>
      <c r="K193" s="3"/>
      <c r="L193" s="3">
        <v>7.5</v>
      </c>
      <c r="M193" s="4">
        <f>SUM(E193:L193)/3</f>
        <v>5.7833333333333341</v>
      </c>
    </row>
    <row r="194" spans="1:13" ht="21" customHeight="1">
      <c r="A194" s="3">
        <v>148</v>
      </c>
      <c r="B194" s="5" t="s">
        <v>216</v>
      </c>
      <c r="C194" s="2" t="s">
        <v>909</v>
      </c>
      <c r="D194" s="2" t="s">
        <v>217</v>
      </c>
      <c r="E194" s="2">
        <v>5.6</v>
      </c>
      <c r="F194" s="3"/>
      <c r="G194" s="3"/>
      <c r="H194" s="7"/>
      <c r="I194" s="3">
        <v>6.75</v>
      </c>
      <c r="J194" s="3"/>
      <c r="K194" s="3"/>
      <c r="L194" s="3">
        <v>5</v>
      </c>
      <c r="M194" s="4">
        <f>SUM(E194:L194)/3</f>
        <v>5.7833333333333341</v>
      </c>
    </row>
    <row r="195" spans="1:13" ht="21" customHeight="1">
      <c r="A195" s="3">
        <v>284</v>
      </c>
      <c r="B195" s="5" t="s">
        <v>688</v>
      </c>
      <c r="C195" s="2" t="s">
        <v>911</v>
      </c>
      <c r="D195" s="2" t="s">
        <v>689</v>
      </c>
      <c r="E195" s="2">
        <v>6.25</v>
      </c>
      <c r="F195" s="3"/>
      <c r="G195" s="3"/>
      <c r="H195" s="7">
        <v>4.5999999999999996</v>
      </c>
      <c r="I195" s="3">
        <v>6.5</v>
      </c>
      <c r="J195" s="3"/>
      <c r="K195" s="3"/>
      <c r="L195" s="3"/>
      <c r="M195" s="4">
        <f>SUM(E195:L195)/3</f>
        <v>5.7833333333333341</v>
      </c>
    </row>
    <row r="196" spans="1:13" ht="21" customHeight="1">
      <c r="A196" s="3">
        <v>162</v>
      </c>
      <c r="B196" s="5" t="s">
        <v>288</v>
      </c>
      <c r="C196" s="2" t="s">
        <v>912</v>
      </c>
      <c r="D196" s="2" t="s">
        <v>289</v>
      </c>
      <c r="E196" s="2">
        <v>6.25</v>
      </c>
      <c r="F196" s="3"/>
      <c r="G196" s="3"/>
      <c r="H196" s="7">
        <v>6.75</v>
      </c>
      <c r="I196" s="3"/>
      <c r="J196" s="3"/>
      <c r="K196" s="3"/>
      <c r="L196" s="3">
        <v>4.5</v>
      </c>
      <c r="M196" s="4">
        <f>SUM(E196:L196)/3</f>
        <v>5.833333333333333</v>
      </c>
    </row>
    <row r="197" spans="1:13" ht="21" customHeight="1">
      <c r="A197" s="3">
        <v>236</v>
      </c>
      <c r="B197" s="5" t="s">
        <v>438</v>
      </c>
      <c r="C197" s="2" t="s">
        <v>914</v>
      </c>
      <c r="D197" s="2" t="s">
        <v>439</v>
      </c>
      <c r="E197" s="2">
        <v>6.25</v>
      </c>
      <c r="F197" s="3"/>
      <c r="G197" s="3"/>
      <c r="H197" s="7"/>
      <c r="I197" s="3">
        <v>6.75</v>
      </c>
      <c r="J197" s="3"/>
      <c r="K197" s="3">
        <v>4.5</v>
      </c>
      <c r="L197" s="3"/>
      <c r="M197" s="4">
        <f>SUM(E197:L197)/3</f>
        <v>5.833333333333333</v>
      </c>
    </row>
    <row r="198" spans="1:13" ht="21" customHeight="1">
      <c r="A198" s="3">
        <v>202</v>
      </c>
      <c r="B198" s="5" t="s">
        <v>400</v>
      </c>
      <c r="C198" s="2" t="s">
        <v>914</v>
      </c>
      <c r="D198" s="2" t="s">
        <v>401</v>
      </c>
      <c r="E198" s="2">
        <v>4.3499999999999996</v>
      </c>
      <c r="F198" s="3"/>
      <c r="G198" s="3"/>
      <c r="H198" s="7"/>
      <c r="I198" s="3">
        <v>7.1</v>
      </c>
      <c r="J198" s="3"/>
      <c r="K198" s="3">
        <v>6.1</v>
      </c>
      <c r="L198" s="3"/>
      <c r="M198" s="4">
        <f>SUM(E198:L198)/3</f>
        <v>5.8499999999999988</v>
      </c>
    </row>
    <row r="199" spans="1:13" ht="21" customHeight="1">
      <c r="A199" s="3">
        <v>30</v>
      </c>
      <c r="B199" s="5" t="s">
        <v>41</v>
      </c>
      <c r="C199" s="2" t="s">
        <v>915</v>
      </c>
      <c r="D199" s="2" t="s">
        <v>42</v>
      </c>
      <c r="E199" s="2">
        <v>5.5</v>
      </c>
      <c r="F199" s="3"/>
      <c r="G199" s="3"/>
      <c r="H199" s="7"/>
      <c r="I199" s="3">
        <v>4.3499999999999996</v>
      </c>
      <c r="J199" s="3">
        <v>7.75</v>
      </c>
      <c r="K199" s="3"/>
      <c r="L199" s="3"/>
      <c r="M199" s="4">
        <f>SUM(E199:L199)/3</f>
        <v>5.8666666666666671</v>
      </c>
    </row>
    <row r="200" spans="1:13" ht="21" customHeight="1">
      <c r="A200" s="3">
        <v>100</v>
      </c>
      <c r="B200" s="5" t="s">
        <v>420</v>
      </c>
      <c r="C200" s="2" t="s">
        <v>909</v>
      </c>
      <c r="D200" s="2" t="s">
        <v>421</v>
      </c>
      <c r="E200" s="2">
        <v>5</v>
      </c>
      <c r="F200" s="3"/>
      <c r="G200" s="3"/>
      <c r="H200" s="7"/>
      <c r="I200" s="3">
        <v>5.85</v>
      </c>
      <c r="J200" s="3"/>
      <c r="K200" s="3"/>
      <c r="L200" s="3">
        <v>6.75</v>
      </c>
      <c r="M200" s="4">
        <f>SUM(E200:L200)/3</f>
        <v>5.8666666666666671</v>
      </c>
    </row>
    <row r="201" spans="1:13" ht="21" customHeight="1">
      <c r="A201" s="3">
        <v>208</v>
      </c>
      <c r="B201" s="5" t="s">
        <v>738</v>
      </c>
      <c r="C201" s="2" t="s">
        <v>914</v>
      </c>
      <c r="D201" s="2" t="s">
        <v>739</v>
      </c>
      <c r="E201" s="2">
        <v>4.5</v>
      </c>
      <c r="F201" s="3"/>
      <c r="G201" s="3"/>
      <c r="H201" s="7"/>
      <c r="I201" s="3">
        <v>7.25</v>
      </c>
      <c r="J201" s="3"/>
      <c r="K201" s="3">
        <v>5.85</v>
      </c>
      <c r="L201" s="3"/>
      <c r="M201" s="4">
        <f>SUM(E201:L201)/3</f>
        <v>5.8666666666666671</v>
      </c>
    </row>
    <row r="202" spans="1:13" ht="21" customHeight="1">
      <c r="A202" s="3">
        <v>318</v>
      </c>
      <c r="B202" s="5" t="s">
        <v>768</v>
      </c>
      <c r="C202" s="2" t="s">
        <v>907</v>
      </c>
      <c r="D202" s="2" t="s">
        <v>769</v>
      </c>
      <c r="E202" s="2">
        <v>5.35</v>
      </c>
      <c r="F202" s="3"/>
      <c r="G202" s="3">
        <v>4.75</v>
      </c>
      <c r="H202" s="7">
        <v>7.5</v>
      </c>
      <c r="I202" s="3"/>
      <c r="J202" s="3"/>
      <c r="K202" s="3"/>
      <c r="L202" s="3"/>
      <c r="M202" s="4">
        <f>SUM(E202:L202)/3</f>
        <v>5.8666666666666671</v>
      </c>
    </row>
    <row r="203" spans="1:13" ht="21" customHeight="1">
      <c r="A203" s="3">
        <v>258</v>
      </c>
      <c r="B203" s="5" t="s">
        <v>620</v>
      </c>
      <c r="C203" s="2" t="s">
        <v>915</v>
      </c>
      <c r="D203" s="2" t="s">
        <v>621</v>
      </c>
      <c r="E203" s="2">
        <v>8</v>
      </c>
      <c r="F203" s="3"/>
      <c r="G203" s="3"/>
      <c r="H203" s="7"/>
      <c r="I203" s="3">
        <v>5.85</v>
      </c>
      <c r="J203" s="3"/>
      <c r="K203" s="3">
        <v>3.8</v>
      </c>
      <c r="L203" s="3"/>
      <c r="M203" s="4">
        <f>SUM(E203:L203)/3</f>
        <v>5.8833333333333329</v>
      </c>
    </row>
    <row r="204" spans="1:13" ht="21" customHeight="1">
      <c r="A204" s="3">
        <v>290</v>
      </c>
      <c r="B204" s="5" t="s">
        <v>571</v>
      </c>
      <c r="C204" s="2" t="s">
        <v>909</v>
      </c>
      <c r="D204" s="2" t="s">
        <v>572</v>
      </c>
      <c r="E204" s="2">
        <v>7</v>
      </c>
      <c r="F204" s="3"/>
      <c r="G204" s="3">
        <v>4.8499999999999996</v>
      </c>
      <c r="H204" s="7"/>
      <c r="I204" s="3">
        <v>5.85</v>
      </c>
      <c r="J204" s="3"/>
      <c r="K204" s="3"/>
      <c r="L204" s="3"/>
      <c r="M204" s="4">
        <f>SUM(E204:L204)/3</f>
        <v>5.8999999999999995</v>
      </c>
    </row>
    <row r="205" spans="1:13" ht="21" customHeight="1">
      <c r="A205" s="3">
        <v>391</v>
      </c>
      <c r="B205" s="5" t="s">
        <v>208</v>
      </c>
      <c r="C205" s="2" t="s">
        <v>909</v>
      </c>
      <c r="D205" s="2" t="s">
        <v>209</v>
      </c>
      <c r="E205" s="2">
        <v>6.35</v>
      </c>
      <c r="F205" s="3">
        <v>4.5999999999999996</v>
      </c>
      <c r="G205" s="3">
        <v>6.75</v>
      </c>
      <c r="H205" s="7"/>
      <c r="I205" s="3"/>
      <c r="J205" s="3"/>
      <c r="K205" s="3"/>
      <c r="L205" s="3"/>
      <c r="M205" s="4">
        <f>SUM(E205:L205)/3</f>
        <v>5.8999999999999995</v>
      </c>
    </row>
    <row r="206" spans="1:13" ht="21" customHeight="1">
      <c r="A206" s="3">
        <v>418</v>
      </c>
      <c r="B206" s="5" t="s">
        <v>330</v>
      </c>
      <c r="C206" s="2" t="s">
        <v>907</v>
      </c>
      <c r="D206" s="2" t="s">
        <v>331</v>
      </c>
      <c r="E206" s="2">
        <v>6.75</v>
      </c>
      <c r="F206" s="3">
        <v>6.1</v>
      </c>
      <c r="G206" s="3">
        <v>4.8499999999999996</v>
      </c>
      <c r="H206" s="7"/>
      <c r="I206" s="3"/>
      <c r="J206" s="3"/>
      <c r="K206" s="3"/>
      <c r="L206" s="3"/>
      <c r="M206" s="4">
        <f>SUM(E206:L206)/3</f>
        <v>5.8999999999999995</v>
      </c>
    </row>
    <row r="207" spans="1:13" ht="21" customHeight="1">
      <c r="A207" s="3">
        <v>237</v>
      </c>
      <c r="B207" s="5" t="s">
        <v>111</v>
      </c>
      <c r="C207" s="2" t="s">
        <v>915</v>
      </c>
      <c r="D207" s="2" t="s">
        <v>112</v>
      </c>
      <c r="E207" s="2">
        <v>6.5</v>
      </c>
      <c r="F207" s="3"/>
      <c r="G207" s="3"/>
      <c r="H207" s="7"/>
      <c r="I207" s="3">
        <v>6.75</v>
      </c>
      <c r="J207" s="3"/>
      <c r="K207" s="3">
        <v>4.5</v>
      </c>
      <c r="L207" s="3"/>
      <c r="M207" s="4">
        <f>SUM(E207:L207)/3</f>
        <v>5.916666666666667</v>
      </c>
    </row>
    <row r="208" spans="1:13" ht="21" customHeight="1">
      <c r="A208" s="3">
        <v>407</v>
      </c>
      <c r="B208" s="5" t="s">
        <v>282</v>
      </c>
      <c r="C208" s="2" t="s">
        <v>909</v>
      </c>
      <c r="D208" s="2" t="s">
        <v>283</v>
      </c>
      <c r="E208" s="2">
        <v>5.75</v>
      </c>
      <c r="F208" s="3">
        <v>6.5</v>
      </c>
      <c r="G208" s="3">
        <v>5.5</v>
      </c>
      <c r="H208" s="7"/>
      <c r="I208" s="3"/>
      <c r="J208" s="3"/>
      <c r="K208" s="3"/>
      <c r="L208" s="3"/>
      <c r="M208" s="4">
        <f>SUM(E208:L208)/3</f>
        <v>5.916666666666667</v>
      </c>
    </row>
    <row r="209" spans="1:13" ht="21" customHeight="1">
      <c r="A209" s="3">
        <v>426</v>
      </c>
      <c r="B209" s="5" t="s">
        <v>676</v>
      </c>
      <c r="C209" s="2" t="s">
        <v>904</v>
      </c>
      <c r="D209" s="2" t="s">
        <v>677</v>
      </c>
      <c r="E209" s="2">
        <v>10</v>
      </c>
      <c r="F209" s="3">
        <v>7.75</v>
      </c>
      <c r="G209" s="3"/>
      <c r="H209" s="7"/>
      <c r="I209" s="3"/>
      <c r="J209" s="3"/>
      <c r="K209" s="3"/>
      <c r="L209" s="3"/>
      <c r="M209" s="4">
        <f>SUM(E209:L209)/3</f>
        <v>5.916666666666667</v>
      </c>
    </row>
    <row r="210" spans="1:13" ht="21" customHeight="1">
      <c r="A210" s="3">
        <v>169</v>
      </c>
      <c r="B210" s="5" t="s">
        <v>186</v>
      </c>
      <c r="C210" s="2" t="s">
        <v>907</v>
      </c>
      <c r="D210" s="2" t="s">
        <v>187</v>
      </c>
      <c r="E210" s="2">
        <v>7.25</v>
      </c>
      <c r="F210" s="3">
        <v>6.35</v>
      </c>
      <c r="G210" s="3"/>
      <c r="H210" s="7"/>
      <c r="I210" s="3"/>
      <c r="J210" s="3"/>
      <c r="K210" s="3"/>
      <c r="L210" s="3">
        <v>4.25</v>
      </c>
      <c r="M210" s="4">
        <f>SUM(E210:L210)/3</f>
        <v>5.95</v>
      </c>
    </row>
    <row r="211" spans="1:13" ht="21" customHeight="1">
      <c r="A211" s="3">
        <v>330</v>
      </c>
      <c r="B211" s="5" t="s">
        <v>272</v>
      </c>
      <c r="C211" s="2" t="s">
        <v>909</v>
      </c>
      <c r="D211" s="2" t="s">
        <v>273</v>
      </c>
      <c r="E211" s="2">
        <v>5.25</v>
      </c>
      <c r="F211" s="3"/>
      <c r="G211" s="3">
        <v>6.75</v>
      </c>
      <c r="H211" s="7">
        <v>5.85</v>
      </c>
      <c r="I211" s="3"/>
      <c r="J211" s="3"/>
      <c r="K211" s="3"/>
      <c r="L211" s="3"/>
      <c r="M211" s="4">
        <f>SUM(E211:L211)/3</f>
        <v>5.95</v>
      </c>
    </row>
    <row r="212" spans="1:13" ht="21" customHeight="1">
      <c r="A212" s="3">
        <v>106</v>
      </c>
      <c r="B212" s="5" t="s">
        <v>424</v>
      </c>
      <c r="C212" s="2" t="s">
        <v>914</v>
      </c>
      <c r="D212" s="2" t="s">
        <v>425</v>
      </c>
      <c r="E212" s="2">
        <v>6</v>
      </c>
      <c r="F212" s="3"/>
      <c r="G212" s="3"/>
      <c r="H212" s="7"/>
      <c r="I212" s="3">
        <v>5.5</v>
      </c>
      <c r="J212" s="3"/>
      <c r="K212" s="3"/>
      <c r="L212" s="3">
        <v>6.5</v>
      </c>
      <c r="M212" s="4">
        <f>SUM(E212:L212)/3</f>
        <v>6</v>
      </c>
    </row>
    <row r="213" spans="1:13" ht="21" customHeight="1">
      <c r="A213" s="3">
        <v>112</v>
      </c>
      <c r="B213" s="5" t="s">
        <v>612</v>
      </c>
      <c r="C213" s="2" t="s">
        <v>914</v>
      </c>
      <c r="D213" s="2" t="s">
        <v>613</v>
      </c>
      <c r="E213" s="2">
        <v>5.5</v>
      </c>
      <c r="F213" s="3"/>
      <c r="G213" s="3"/>
      <c r="H213" s="7"/>
      <c r="I213" s="3">
        <v>6.25</v>
      </c>
      <c r="J213" s="3"/>
      <c r="K213" s="3"/>
      <c r="L213" s="3">
        <v>6.25</v>
      </c>
      <c r="M213" s="4">
        <f>SUM(E213:L213)/3</f>
        <v>6</v>
      </c>
    </row>
    <row r="214" spans="1:13" ht="21" customHeight="1">
      <c r="A214" s="3">
        <v>10</v>
      </c>
      <c r="B214" s="5" t="s">
        <v>310</v>
      </c>
      <c r="C214" s="2" t="s">
        <v>914</v>
      </c>
      <c r="D214" s="2" t="s">
        <v>311</v>
      </c>
      <c r="E214" s="2">
        <v>3.7</v>
      </c>
      <c r="F214" s="3"/>
      <c r="G214" s="3"/>
      <c r="H214" s="7"/>
      <c r="I214" s="3">
        <v>6.35</v>
      </c>
      <c r="J214" s="3">
        <v>8</v>
      </c>
      <c r="K214" s="3"/>
      <c r="L214" s="3"/>
      <c r="M214" s="4">
        <f>SUM(E214:L214)/3</f>
        <v>6.0166666666666666</v>
      </c>
    </row>
    <row r="215" spans="1:13" ht="21" customHeight="1">
      <c r="A215" s="3">
        <v>223</v>
      </c>
      <c r="B215" s="5" t="s">
        <v>760</v>
      </c>
      <c r="C215" s="2" t="s">
        <v>914</v>
      </c>
      <c r="D215" s="2" t="s">
        <v>761</v>
      </c>
      <c r="E215" s="2">
        <v>5.75</v>
      </c>
      <c r="F215" s="3"/>
      <c r="G215" s="3"/>
      <c r="H215" s="7"/>
      <c r="I215" s="3">
        <v>7.25</v>
      </c>
      <c r="J215" s="3"/>
      <c r="K215" s="3">
        <v>5.0999999999999996</v>
      </c>
      <c r="L215" s="3"/>
      <c r="M215" s="4">
        <f>SUM(E215:L215)/3</f>
        <v>6.0333333333333341</v>
      </c>
    </row>
    <row r="216" spans="1:13" ht="21" customHeight="1">
      <c r="A216" s="3">
        <v>279</v>
      </c>
      <c r="B216" s="5" t="s">
        <v>481</v>
      </c>
      <c r="C216" s="2" t="s">
        <v>909</v>
      </c>
      <c r="D216" s="2" t="s">
        <v>482</v>
      </c>
      <c r="E216" s="2">
        <v>6.25</v>
      </c>
      <c r="F216" s="3">
        <v>4.5</v>
      </c>
      <c r="G216" s="3"/>
      <c r="H216" s="7"/>
      <c r="I216" s="3">
        <v>7.35</v>
      </c>
      <c r="J216" s="3"/>
      <c r="K216" s="3"/>
      <c r="L216" s="3"/>
      <c r="M216" s="4">
        <f>SUM(E216:L216)/3</f>
        <v>6.0333333333333341</v>
      </c>
    </row>
    <row r="217" spans="1:13" ht="21" customHeight="1">
      <c r="A217" s="3">
        <v>381</v>
      </c>
      <c r="B217" s="5" t="s">
        <v>198</v>
      </c>
      <c r="C217" s="2" t="s">
        <v>907</v>
      </c>
      <c r="D217" s="2" t="s">
        <v>199</v>
      </c>
      <c r="E217" s="2">
        <v>7</v>
      </c>
      <c r="F217" s="3">
        <v>3.85</v>
      </c>
      <c r="G217" s="3">
        <v>7.25</v>
      </c>
      <c r="H217" s="7"/>
      <c r="I217" s="3"/>
      <c r="J217" s="3"/>
      <c r="K217" s="3"/>
      <c r="L217" s="3"/>
      <c r="M217" s="4">
        <f>SUM(E217:L217)/3</f>
        <v>6.0333333333333341</v>
      </c>
    </row>
    <row r="218" spans="1:13" ht="21" customHeight="1">
      <c r="A218" s="3">
        <v>289</v>
      </c>
      <c r="B218" s="5" t="s">
        <v>286</v>
      </c>
      <c r="C218" s="2" t="s">
        <v>911</v>
      </c>
      <c r="D218" s="2" t="s">
        <v>287</v>
      </c>
      <c r="E218" s="2">
        <v>6</v>
      </c>
      <c r="F218" s="3"/>
      <c r="G218" s="3"/>
      <c r="H218" s="7">
        <v>6.25</v>
      </c>
      <c r="I218" s="3">
        <v>5.95</v>
      </c>
      <c r="J218" s="3"/>
      <c r="K218" s="3"/>
      <c r="L218" s="3"/>
      <c r="M218" s="4">
        <f>SUM(E218:L218)/3</f>
        <v>6.0666666666666664</v>
      </c>
    </row>
    <row r="219" spans="1:13" ht="21" customHeight="1">
      <c r="A219" s="3">
        <v>405</v>
      </c>
      <c r="B219" s="5" t="s">
        <v>144</v>
      </c>
      <c r="C219" s="2" t="s">
        <v>905</v>
      </c>
      <c r="D219" s="2" t="s">
        <v>145</v>
      </c>
      <c r="E219" s="2">
        <v>9.5</v>
      </c>
      <c r="F219" s="3">
        <v>2.95</v>
      </c>
      <c r="G219" s="3">
        <v>5.75</v>
      </c>
      <c r="H219" s="7"/>
      <c r="I219" s="3"/>
      <c r="J219" s="3"/>
      <c r="K219" s="3"/>
      <c r="L219" s="3"/>
      <c r="M219" s="4">
        <f>SUM(E219:L219)/3</f>
        <v>6.0666666666666664</v>
      </c>
    </row>
    <row r="220" spans="1:13" ht="21" customHeight="1">
      <c r="A220" s="3">
        <v>151</v>
      </c>
      <c r="B220" s="5" t="s">
        <v>125</v>
      </c>
      <c r="C220" s="2" t="s">
        <v>905</v>
      </c>
      <c r="D220" s="2" t="s">
        <v>126</v>
      </c>
      <c r="E220" s="2">
        <v>8</v>
      </c>
      <c r="F220" s="3"/>
      <c r="G220" s="3">
        <v>5.25</v>
      </c>
      <c r="H220" s="7"/>
      <c r="I220" s="3"/>
      <c r="J220" s="3"/>
      <c r="K220" s="3"/>
      <c r="L220" s="3">
        <v>5</v>
      </c>
      <c r="M220" s="4">
        <f>SUM(E220:L220)/3</f>
        <v>6.083333333333333</v>
      </c>
    </row>
    <row r="221" spans="1:13" ht="21" customHeight="1">
      <c r="A221" s="3">
        <v>191</v>
      </c>
      <c r="B221" s="5" t="s">
        <v>598</v>
      </c>
      <c r="C221" s="2" t="s">
        <v>914</v>
      </c>
      <c r="D221" s="2" t="s">
        <v>599</v>
      </c>
      <c r="E221" s="2">
        <v>4.5</v>
      </c>
      <c r="F221" s="3"/>
      <c r="G221" s="3"/>
      <c r="H221" s="7"/>
      <c r="I221" s="3">
        <v>6.75</v>
      </c>
      <c r="J221" s="3"/>
      <c r="K221" s="3">
        <v>7</v>
      </c>
      <c r="L221" s="3"/>
      <c r="M221" s="4">
        <f>SUM(E221:L221)/3</f>
        <v>6.083333333333333</v>
      </c>
    </row>
    <row r="222" spans="1:13" ht="21" customHeight="1">
      <c r="A222" s="3">
        <v>402</v>
      </c>
      <c r="B222" s="5" t="s">
        <v>825</v>
      </c>
      <c r="C222" s="2" t="s">
        <v>905</v>
      </c>
      <c r="D222" s="2" t="s">
        <v>826</v>
      </c>
      <c r="E222" s="2">
        <v>6.75</v>
      </c>
      <c r="F222" s="3">
        <v>5.75</v>
      </c>
      <c r="G222" s="3">
        <v>5.75</v>
      </c>
      <c r="H222" s="7"/>
      <c r="I222" s="3"/>
      <c r="J222" s="3"/>
      <c r="K222" s="3"/>
      <c r="L222" s="3"/>
      <c r="M222" s="4">
        <f>SUM(E222:L222)/3</f>
        <v>6.083333333333333</v>
      </c>
    </row>
    <row r="223" spans="1:13" ht="21" customHeight="1">
      <c r="A223" s="3">
        <v>414</v>
      </c>
      <c r="B223" s="5" t="s">
        <v>28</v>
      </c>
      <c r="C223" s="2" t="s">
        <v>911</v>
      </c>
      <c r="D223" s="2" t="s">
        <v>29</v>
      </c>
      <c r="E223" s="2">
        <v>6.5</v>
      </c>
      <c r="F223" s="3">
        <v>6.5</v>
      </c>
      <c r="G223" s="3">
        <v>5.25</v>
      </c>
      <c r="H223" s="7"/>
      <c r="I223" s="3"/>
      <c r="J223" s="3"/>
      <c r="K223" s="3"/>
      <c r="L223" s="3"/>
      <c r="M223" s="4">
        <f>SUM(E223:L223)/3</f>
        <v>6.083333333333333</v>
      </c>
    </row>
    <row r="224" spans="1:13" ht="21" customHeight="1">
      <c r="A224" s="3">
        <v>96</v>
      </c>
      <c r="B224" s="5" t="s">
        <v>720</v>
      </c>
      <c r="C224" s="2" t="s">
        <v>909</v>
      </c>
      <c r="D224" s="2" t="s">
        <v>721</v>
      </c>
      <c r="E224" s="2">
        <v>6.75</v>
      </c>
      <c r="F224" s="3">
        <v>4.5999999999999996</v>
      </c>
      <c r="G224" s="3"/>
      <c r="H224" s="7"/>
      <c r="I224" s="3"/>
      <c r="J224" s="3"/>
      <c r="K224" s="3"/>
      <c r="L224" s="3">
        <v>7</v>
      </c>
      <c r="M224" s="4">
        <f>SUM(E224:L224)/3</f>
        <v>6.1166666666666671</v>
      </c>
    </row>
    <row r="225" spans="1:13" ht="21" customHeight="1">
      <c r="A225" s="3">
        <v>119</v>
      </c>
      <c r="B225" s="5" t="s">
        <v>214</v>
      </c>
      <c r="C225" s="2" t="s">
        <v>911</v>
      </c>
      <c r="D225" s="2" t="s">
        <v>215</v>
      </c>
      <c r="E225" s="2">
        <v>5.85</v>
      </c>
      <c r="F225" s="3">
        <v>6.5</v>
      </c>
      <c r="G225" s="3"/>
      <c r="H225" s="7"/>
      <c r="I225" s="3"/>
      <c r="J225" s="3"/>
      <c r="K225" s="3"/>
      <c r="L225" s="3">
        <v>6</v>
      </c>
      <c r="M225" s="4">
        <f>SUM(E225:L225)/3</f>
        <v>6.1166666666666671</v>
      </c>
    </row>
    <row r="226" spans="1:13" ht="21" customHeight="1">
      <c r="A226" s="3">
        <v>196</v>
      </c>
      <c r="B226" s="5" t="s">
        <v>841</v>
      </c>
      <c r="C226" s="2" t="s">
        <v>913</v>
      </c>
      <c r="D226" s="2" t="s">
        <v>842</v>
      </c>
      <c r="E226" s="2">
        <v>4.25</v>
      </c>
      <c r="F226" s="3"/>
      <c r="G226" s="3"/>
      <c r="H226" s="7"/>
      <c r="I226" s="3">
        <v>7.5</v>
      </c>
      <c r="J226" s="3"/>
      <c r="K226" s="3">
        <v>6.6</v>
      </c>
      <c r="L226" s="3"/>
      <c r="M226" s="4">
        <f>SUM(E226:L226)/3</f>
        <v>6.1166666666666671</v>
      </c>
    </row>
    <row r="227" spans="1:13" ht="21" customHeight="1">
      <c r="A227" s="3">
        <v>229</v>
      </c>
      <c r="B227" s="5" t="s">
        <v>668</v>
      </c>
      <c r="C227" s="2" t="s">
        <v>915</v>
      </c>
      <c r="D227" s="2" t="s">
        <v>669</v>
      </c>
      <c r="E227" s="2">
        <v>6.5</v>
      </c>
      <c r="F227" s="3"/>
      <c r="G227" s="3"/>
      <c r="H227" s="7"/>
      <c r="I227" s="3">
        <v>7</v>
      </c>
      <c r="J227" s="3"/>
      <c r="K227" s="3">
        <v>4.8499999999999996</v>
      </c>
      <c r="L227" s="3"/>
      <c r="M227" s="4">
        <f>SUM(E227:L227)/3</f>
        <v>6.1166666666666671</v>
      </c>
    </row>
    <row r="228" spans="1:13" ht="21" customHeight="1">
      <c r="A228" s="3">
        <v>396</v>
      </c>
      <c r="B228" s="5" t="s">
        <v>5</v>
      </c>
      <c r="C228" s="2" t="s">
        <v>911</v>
      </c>
      <c r="D228" s="2" t="s">
        <v>6</v>
      </c>
      <c r="E228" s="2">
        <v>6.25</v>
      </c>
      <c r="F228" s="3">
        <v>6.1</v>
      </c>
      <c r="G228" s="3">
        <v>6.1</v>
      </c>
      <c r="H228" s="7"/>
      <c r="I228" s="3"/>
      <c r="J228" s="3"/>
      <c r="K228" s="3"/>
      <c r="L228" s="3"/>
      <c r="M228" s="4">
        <f>SUM(E228:L228)/3</f>
        <v>6.1499999999999995</v>
      </c>
    </row>
    <row r="229" spans="1:13" ht="21" customHeight="1">
      <c r="A229" s="3">
        <v>413</v>
      </c>
      <c r="B229" s="5" t="s">
        <v>180</v>
      </c>
      <c r="C229" s="2" t="s">
        <v>905</v>
      </c>
      <c r="D229" s="2" t="s">
        <v>181</v>
      </c>
      <c r="E229" s="2">
        <v>8</v>
      </c>
      <c r="F229" s="3">
        <v>5.0999999999999996</v>
      </c>
      <c r="G229" s="3">
        <v>5.35</v>
      </c>
      <c r="H229" s="7"/>
      <c r="I229" s="3"/>
      <c r="J229" s="3"/>
      <c r="K229" s="3"/>
      <c r="L229" s="3"/>
      <c r="M229" s="4">
        <f>SUM(E229:L229)/3</f>
        <v>6.1499999999999995</v>
      </c>
    </row>
    <row r="230" spans="1:13" ht="21" customHeight="1">
      <c r="A230" s="3">
        <v>11</v>
      </c>
      <c r="B230" s="5" t="s">
        <v>604</v>
      </c>
      <c r="C230" s="2" t="s">
        <v>915</v>
      </c>
      <c r="D230" s="2" t="s">
        <v>605</v>
      </c>
      <c r="E230" s="2">
        <v>4.75</v>
      </c>
      <c r="F230" s="3"/>
      <c r="G230" s="3"/>
      <c r="H230" s="7"/>
      <c r="I230" s="3">
        <v>5.75</v>
      </c>
      <c r="J230" s="3">
        <v>8</v>
      </c>
      <c r="K230" s="3"/>
      <c r="L230" s="3"/>
      <c r="M230" s="4">
        <f>SUM(E230:L230)/3</f>
        <v>6.166666666666667</v>
      </c>
    </row>
    <row r="231" spans="1:13" ht="21" customHeight="1">
      <c r="A231" s="3">
        <v>26</v>
      </c>
      <c r="B231" s="5" t="s">
        <v>444</v>
      </c>
      <c r="C231" s="2" t="s">
        <v>915</v>
      </c>
      <c r="D231" s="2" t="s">
        <v>446</v>
      </c>
      <c r="E231" s="2">
        <v>5.5</v>
      </c>
      <c r="F231" s="3"/>
      <c r="G231" s="3"/>
      <c r="H231" s="7"/>
      <c r="I231" s="3"/>
      <c r="J231" s="3">
        <v>8.25</v>
      </c>
      <c r="K231" s="3">
        <v>4.75</v>
      </c>
      <c r="L231" s="3"/>
      <c r="M231" s="4">
        <f>SUM(E231:L231)/3</f>
        <v>6.166666666666667</v>
      </c>
    </row>
    <row r="232" spans="1:13" ht="21" customHeight="1">
      <c r="A232" s="3">
        <v>83</v>
      </c>
      <c r="B232" s="5" t="s">
        <v>535</v>
      </c>
      <c r="C232" s="2" t="s">
        <v>914</v>
      </c>
      <c r="D232" s="2" t="s">
        <v>536</v>
      </c>
      <c r="E232" s="2">
        <v>4.75</v>
      </c>
      <c r="F232" s="3"/>
      <c r="G232" s="3"/>
      <c r="H232" s="7"/>
      <c r="I232" s="3">
        <v>6.25</v>
      </c>
      <c r="J232" s="3"/>
      <c r="K232" s="3"/>
      <c r="L232" s="3">
        <v>7.5</v>
      </c>
      <c r="M232" s="4">
        <f>SUM(E232:L232)/3</f>
        <v>6.166666666666667</v>
      </c>
    </row>
    <row r="233" spans="1:13" ht="21" customHeight="1">
      <c r="A233" s="3">
        <v>132</v>
      </c>
      <c r="B233" s="5" t="s">
        <v>223</v>
      </c>
      <c r="C233" s="2" t="s">
        <v>905</v>
      </c>
      <c r="D233" s="2" t="s">
        <v>224</v>
      </c>
      <c r="E233" s="2">
        <v>6.5</v>
      </c>
      <c r="F233" s="3">
        <v>6.25</v>
      </c>
      <c r="G233" s="3"/>
      <c r="H233" s="7"/>
      <c r="I233" s="3"/>
      <c r="J233" s="3"/>
      <c r="K233" s="3"/>
      <c r="L233" s="3">
        <v>5.75</v>
      </c>
      <c r="M233" s="4">
        <f>SUM(E233:L233)/3</f>
        <v>6.166666666666667</v>
      </c>
    </row>
    <row r="234" spans="1:13" ht="21" customHeight="1">
      <c r="A234" s="3">
        <v>206</v>
      </c>
      <c r="B234" s="5" t="s">
        <v>237</v>
      </c>
      <c r="C234" s="2" t="s">
        <v>913</v>
      </c>
      <c r="D234" s="2" t="s">
        <v>238</v>
      </c>
      <c r="E234" s="2">
        <v>5.75</v>
      </c>
      <c r="F234" s="3"/>
      <c r="G234" s="3"/>
      <c r="H234" s="7"/>
      <c r="I234" s="3">
        <v>6.75</v>
      </c>
      <c r="J234" s="3"/>
      <c r="K234" s="3">
        <v>6</v>
      </c>
      <c r="L234" s="3"/>
      <c r="M234" s="4">
        <f>SUM(E234:L234)/3</f>
        <v>6.166666666666667</v>
      </c>
    </row>
    <row r="235" spans="1:13" ht="21" customHeight="1">
      <c r="A235" s="3">
        <v>276</v>
      </c>
      <c r="B235" s="5" t="s">
        <v>712</v>
      </c>
      <c r="C235" s="2" t="s">
        <v>909</v>
      </c>
      <c r="D235" s="2" t="s">
        <v>713</v>
      </c>
      <c r="E235" s="2">
        <v>6</v>
      </c>
      <c r="F235" s="3"/>
      <c r="G235" s="3">
        <v>4.8499999999999996</v>
      </c>
      <c r="H235" s="7"/>
      <c r="I235" s="3">
        <v>7.75</v>
      </c>
      <c r="J235" s="3"/>
      <c r="K235" s="3"/>
      <c r="L235" s="3"/>
      <c r="M235" s="4">
        <f>SUM(E235:L235)/3</f>
        <v>6.2</v>
      </c>
    </row>
    <row r="236" spans="1:13" ht="21" customHeight="1">
      <c r="A236" s="3">
        <v>376</v>
      </c>
      <c r="B236" s="5" t="s">
        <v>127</v>
      </c>
      <c r="C236" s="2" t="s">
        <v>905</v>
      </c>
      <c r="D236" s="2" t="s">
        <v>128</v>
      </c>
      <c r="E236" s="2">
        <v>6</v>
      </c>
      <c r="F236" s="3">
        <v>5.0999999999999996</v>
      </c>
      <c r="G236" s="3">
        <v>7.5</v>
      </c>
      <c r="H236" s="7"/>
      <c r="I236" s="3"/>
      <c r="J236" s="3"/>
      <c r="K236" s="3"/>
      <c r="L236" s="3"/>
      <c r="M236" s="4">
        <f>SUM(E236:L236)/3</f>
        <v>6.2</v>
      </c>
    </row>
    <row r="237" spans="1:13" ht="21" customHeight="1">
      <c r="A237" s="3">
        <v>95</v>
      </c>
      <c r="B237" s="5" t="s">
        <v>636</v>
      </c>
      <c r="C237" s="2" t="s">
        <v>904</v>
      </c>
      <c r="D237" s="2" t="s">
        <v>637</v>
      </c>
      <c r="E237" s="2">
        <v>7</v>
      </c>
      <c r="F237" s="3">
        <v>4.7</v>
      </c>
      <c r="G237" s="3"/>
      <c r="H237" s="7"/>
      <c r="I237" s="3"/>
      <c r="J237" s="3"/>
      <c r="K237" s="3"/>
      <c r="L237" s="3">
        <v>7</v>
      </c>
      <c r="M237" s="4">
        <f>SUM(E237:L237)/3</f>
        <v>6.2333333333333334</v>
      </c>
    </row>
    <row r="238" spans="1:13" ht="21" customHeight="1">
      <c r="A238" s="3">
        <v>282</v>
      </c>
      <c r="B238" s="5" t="s">
        <v>123</v>
      </c>
      <c r="C238" s="2" t="s">
        <v>911</v>
      </c>
      <c r="D238" s="2" t="s">
        <v>124</v>
      </c>
      <c r="E238" s="2">
        <v>6.75</v>
      </c>
      <c r="F238" s="3"/>
      <c r="G238" s="3"/>
      <c r="H238" s="7">
        <v>5.35</v>
      </c>
      <c r="I238" s="3">
        <v>6.6</v>
      </c>
      <c r="J238" s="3"/>
      <c r="K238" s="3"/>
      <c r="L238" s="3"/>
      <c r="M238" s="4">
        <f>SUM(E238:L238)/3</f>
        <v>6.2333333333333334</v>
      </c>
    </row>
    <row r="239" spans="1:13" ht="21" customHeight="1">
      <c r="A239" s="3">
        <v>29</v>
      </c>
      <c r="B239" s="5" t="s">
        <v>507</v>
      </c>
      <c r="C239" s="2" t="s">
        <v>914</v>
      </c>
      <c r="D239" s="2" t="s">
        <v>508</v>
      </c>
      <c r="E239" s="2">
        <v>4.25</v>
      </c>
      <c r="F239" s="3"/>
      <c r="G239" s="3"/>
      <c r="H239" s="7"/>
      <c r="I239" s="3"/>
      <c r="J239" s="3">
        <v>7.75</v>
      </c>
      <c r="K239" s="3"/>
      <c r="L239" s="3">
        <v>6.75</v>
      </c>
      <c r="M239" s="4">
        <f>SUM(E239:L239)/3</f>
        <v>6.25</v>
      </c>
    </row>
    <row r="240" spans="1:13" ht="21" customHeight="1">
      <c r="A240" s="3">
        <v>32</v>
      </c>
      <c r="B240" s="5" t="s">
        <v>231</v>
      </c>
      <c r="C240" s="2" t="s">
        <v>915</v>
      </c>
      <c r="D240" s="2" t="s">
        <v>232</v>
      </c>
      <c r="E240" s="2">
        <v>4.5</v>
      </c>
      <c r="F240" s="3"/>
      <c r="G240" s="3"/>
      <c r="H240" s="7"/>
      <c r="I240" s="3"/>
      <c r="J240" s="3">
        <v>7.5</v>
      </c>
      <c r="K240" s="3">
        <v>6.75</v>
      </c>
      <c r="L240" s="3"/>
      <c r="M240" s="4">
        <f>SUM(E240:L240)/3</f>
        <v>6.25</v>
      </c>
    </row>
    <row r="241" spans="1:13" ht="21" customHeight="1">
      <c r="A241" s="3">
        <v>123</v>
      </c>
      <c r="B241" s="5" t="s">
        <v>89</v>
      </c>
      <c r="C241" s="2" t="s">
        <v>917</v>
      </c>
      <c r="D241" s="2" t="s">
        <v>90</v>
      </c>
      <c r="E241" s="2">
        <v>6</v>
      </c>
      <c r="F241" s="3"/>
      <c r="G241" s="3"/>
      <c r="H241" s="7"/>
      <c r="I241" s="3"/>
      <c r="J241" s="3"/>
      <c r="K241" s="3">
        <v>7</v>
      </c>
      <c r="L241" s="3">
        <v>5.75</v>
      </c>
      <c r="M241" s="4">
        <f>SUM(E241:L241)/3</f>
        <v>6.25</v>
      </c>
    </row>
    <row r="242" spans="1:13" ht="21" customHeight="1">
      <c r="A242" s="3">
        <v>133</v>
      </c>
      <c r="B242" s="5" t="s">
        <v>60</v>
      </c>
      <c r="C242" s="2" t="s">
        <v>904</v>
      </c>
      <c r="D242" s="2" t="s">
        <v>61</v>
      </c>
      <c r="E242" s="2">
        <v>7</v>
      </c>
      <c r="F242" s="3">
        <v>6</v>
      </c>
      <c r="G242" s="3"/>
      <c r="H242" s="7"/>
      <c r="I242" s="3"/>
      <c r="J242" s="3"/>
      <c r="K242" s="3"/>
      <c r="L242" s="3">
        <v>5.75</v>
      </c>
      <c r="M242" s="4">
        <f>SUM(E242:L242)/3</f>
        <v>6.25</v>
      </c>
    </row>
    <row r="243" spans="1:13" ht="21" customHeight="1">
      <c r="A243" s="3">
        <v>216</v>
      </c>
      <c r="B243" s="5" t="s">
        <v>276</v>
      </c>
      <c r="C243" s="2" t="s">
        <v>915</v>
      </c>
      <c r="D243" s="2" t="s">
        <v>277</v>
      </c>
      <c r="E243" s="2">
        <v>6.25</v>
      </c>
      <c r="F243" s="3"/>
      <c r="G243" s="3"/>
      <c r="H243" s="7"/>
      <c r="I243" s="3">
        <v>7</v>
      </c>
      <c r="J243" s="3"/>
      <c r="K243" s="3">
        <v>5.5</v>
      </c>
      <c r="L243" s="3"/>
      <c r="M243" s="4">
        <f>SUM(E243:L243)/3</f>
        <v>6.25</v>
      </c>
    </row>
    <row r="244" spans="1:13" ht="21" customHeight="1">
      <c r="A244" s="3">
        <v>221</v>
      </c>
      <c r="B244" s="5" t="s">
        <v>706</v>
      </c>
      <c r="C244" s="2" t="s">
        <v>915</v>
      </c>
      <c r="D244" s="2" t="s">
        <v>707</v>
      </c>
      <c r="E244" s="2">
        <v>7.25</v>
      </c>
      <c r="F244" s="3"/>
      <c r="G244" s="3"/>
      <c r="H244" s="7"/>
      <c r="I244" s="3">
        <v>6.25</v>
      </c>
      <c r="J244" s="3"/>
      <c r="K244" s="3">
        <v>5.25</v>
      </c>
      <c r="L244" s="3"/>
      <c r="M244" s="4">
        <f>SUM(E244:L244)/3</f>
        <v>6.25</v>
      </c>
    </row>
    <row r="245" spans="1:13" ht="21" customHeight="1">
      <c r="A245" s="3">
        <v>281</v>
      </c>
      <c r="B245" s="5" t="s">
        <v>372</v>
      </c>
      <c r="C245" s="2" t="s">
        <v>909</v>
      </c>
      <c r="D245" s="2" t="s">
        <v>373</v>
      </c>
      <c r="E245" s="2">
        <v>7.25</v>
      </c>
      <c r="F245" s="3">
        <v>4.75</v>
      </c>
      <c r="G245" s="3"/>
      <c r="H245" s="7"/>
      <c r="I245" s="3">
        <v>6.75</v>
      </c>
      <c r="J245" s="3"/>
      <c r="K245" s="3"/>
      <c r="L245" s="3"/>
      <c r="M245" s="4">
        <f>SUM(E245:L245)/3</f>
        <v>6.25</v>
      </c>
    </row>
    <row r="246" spans="1:13" ht="21" customHeight="1">
      <c r="A246" s="3">
        <v>122</v>
      </c>
      <c r="B246" s="5" t="s">
        <v>68</v>
      </c>
      <c r="C246" s="2" t="s">
        <v>905</v>
      </c>
      <c r="D246" s="2" t="s">
        <v>69</v>
      </c>
      <c r="E246" s="2">
        <v>7.75</v>
      </c>
      <c r="F246" s="3">
        <v>5.0999999999999996</v>
      </c>
      <c r="G246" s="3"/>
      <c r="H246" s="7"/>
      <c r="I246" s="3"/>
      <c r="J246" s="3"/>
      <c r="K246" s="3"/>
      <c r="L246" s="3">
        <v>6</v>
      </c>
      <c r="M246" s="4">
        <f>SUM(E246:L246)/3</f>
        <v>6.2833333333333341</v>
      </c>
    </row>
    <row r="247" spans="1:13" ht="21" customHeight="1">
      <c r="A247" s="3">
        <v>283</v>
      </c>
      <c r="B247" s="5" t="s">
        <v>811</v>
      </c>
      <c r="C247" s="2" t="s">
        <v>907</v>
      </c>
      <c r="D247" s="2" t="s">
        <v>812</v>
      </c>
      <c r="E247" s="2">
        <v>7.5</v>
      </c>
      <c r="F247" s="3"/>
      <c r="G247" s="3">
        <v>4.75</v>
      </c>
      <c r="H247" s="7"/>
      <c r="I247" s="3">
        <v>6.6</v>
      </c>
      <c r="J247" s="3"/>
      <c r="K247" s="3"/>
      <c r="L247" s="3"/>
      <c r="M247" s="4">
        <f>SUM(E247:L247)/3</f>
        <v>6.2833333333333341</v>
      </c>
    </row>
    <row r="248" spans="1:13" ht="21" customHeight="1">
      <c r="A248" s="3">
        <v>322</v>
      </c>
      <c r="B248" s="5" t="s">
        <v>630</v>
      </c>
      <c r="C248" s="2" t="s">
        <v>912</v>
      </c>
      <c r="D248" s="2" t="s">
        <v>631</v>
      </c>
      <c r="E248" s="2">
        <v>4.3499999999999996</v>
      </c>
      <c r="F248" s="3"/>
      <c r="G248" s="3">
        <v>7.5</v>
      </c>
      <c r="H248" s="7">
        <v>7</v>
      </c>
      <c r="I248" s="3"/>
      <c r="J248" s="3"/>
      <c r="K248" s="3"/>
      <c r="L248" s="3"/>
      <c r="M248" s="4">
        <f>SUM(E248:L248)/3</f>
        <v>6.2833333333333341</v>
      </c>
    </row>
    <row r="249" spans="1:13" ht="21" customHeight="1">
      <c r="A249" s="3">
        <v>412</v>
      </c>
      <c r="B249" s="5" t="s">
        <v>559</v>
      </c>
      <c r="C249" s="2" t="s">
        <v>911</v>
      </c>
      <c r="D249" s="2" t="s">
        <v>560</v>
      </c>
      <c r="E249" s="2">
        <v>8.25</v>
      </c>
      <c r="F249" s="3">
        <v>5.25</v>
      </c>
      <c r="G249" s="3">
        <v>5.35</v>
      </c>
      <c r="H249" s="7"/>
      <c r="I249" s="3"/>
      <c r="J249" s="3"/>
      <c r="K249" s="3"/>
      <c r="L249" s="3"/>
      <c r="M249" s="4">
        <f>SUM(E249:L249)/3</f>
        <v>6.2833333333333341</v>
      </c>
    </row>
    <row r="250" spans="1:13" ht="21" customHeight="1">
      <c r="A250" s="3">
        <v>320</v>
      </c>
      <c r="B250" s="5" t="s">
        <v>664</v>
      </c>
      <c r="C250" s="2" t="s">
        <v>907</v>
      </c>
      <c r="D250" s="2" t="s">
        <v>665</v>
      </c>
      <c r="E250" s="2">
        <v>5.95</v>
      </c>
      <c r="F250" s="3"/>
      <c r="G250" s="3">
        <v>5.75</v>
      </c>
      <c r="H250" s="7">
        <v>7.25</v>
      </c>
      <c r="I250" s="3"/>
      <c r="J250" s="3"/>
      <c r="K250" s="3"/>
      <c r="L250" s="3"/>
      <c r="M250" s="4">
        <f>SUM(E250:L250)/3</f>
        <v>6.3166666666666664</v>
      </c>
    </row>
    <row r="251" spans="1:13" ht="21" customHeight="1">
      <c r="A251" s="3">
        <v>125</v>
      </c>
      <c r="B251" s="5" t="s">
        <v>394</v>
      </c>
      <c r="C251" s="2" t="s">
        <v>914</v>
      </c>
      <c r="D251" s="2" t="s">
        <v>395</v>
      </c>
      <c r="E251" s="2">
        <v>7.5</v>
      </c>
      <c r="F251" s="3"/>
      <c r="G251" s="3"/>
      <c r="H251" s="7"/>
      <c r="I251" s="3"/>
      <c r="J251" s="3"/>
      <c r="K251" s="3">
        <v>5.75</v>
      </c>
      <c r="L251" s="3">
        <v>5.75</v>
      </c>
      <c r="M251" s="4">
        <f>SUM(E251:L251)/3</f>
        <v>6.333333333333333</v>
      </c>
    </row>
    <row r="252" spans="1:13" ht="21" customHeight="1">
      <c r="A252" s="3">
        <v>201</v>
      </c>
      <c r="B252" s="5" t="s">
        <v>332</v>
      </c>
      <c r="C252" s="2" t="s">
        <v>917</v>
      </c>
      <c r="D252" s="2" t="s">
        <v>333</v>
      </c>
      <c r="E252" s="2">
        <v>7.75</v>
      </c>
      <c r="F252" s="3"/>
      <c r="G252" s="3"/>
      <c r="H252" s="7"/>
      <c r="I252" s="3">
        <v>5</v>
      </c>
      <c r="J252" s="3"/>
      <c r="K252" s="3">
        <v>6.25</v>
      </c>
      <c r="L252" s="3"/>
      <c r="M252" s="4">
        <f>SUM(E252:L252)/3</f>
        <v>6.333333333333333</v>
      </c>
    </row>
    <row r="253" spans="1:13" ht="21" customHeight="1">
      <c r="A253" s="3">
        <v>316</v>
      </c>
      <c r="B253" s="5" t="s">
        <v>261</v>
      </c>
      <c r="C253" s="2" t="s">
        <v>904</v>
      </c>
      <c r="D253" s="2" t="s">
        <v>262</v>
      </c>
      <c r="E253" s="2">
        <v>6.5</v>
      </c>
      <c r="F253" s="3">
        <v>4.75</v>
      </c>
      <c r="G253" s="3"/>
      <c r="H253" s="7">
        <v>7.75</v>
      </c>
      <c r="I253" s="3"/>
      <c r="J253" s="3"/>
      <c r="K253" s="3"/>
      <c r="L253" s="3"/>
      <c r="M253" s="4">
        <f>SUM(E253:L253)/3</f>
        <v>6.333333333333333</v>
      </c>
    </row>
    <row r="254" spans="1:13" ht="21" customHeight="1">
      <c r="A254" s="3">
        <v>154</v>
      </c>
      <c r="B254" s="5" t="s">
        <v>52</v>
      </c>
      <c r="C254" s="2" t="s">
        <v>904</v>
      </c>
      <c r="D254" s="2" t="s">
        <v>53</v>
      </c>
      <c r="E254" s="2">
        <v>8</v>
      </c>
      <c r="F254" s="3">
        <v>6.1</v>
      </c>
      <c r="G254" s="3"/>
      <c r="H254" s="7"/>
      <c r="I254" s="3"/>
      <c r="J254" s="3"/>
      <c r="K254" s="3"/>
      <c r="L254" s="3">
        <v>5</v>
      </c>
      <c r="M254" s="4">
        <f>SUM(E254:L254)/3</f>
        <v>6.3666666666666671</v>
      </c>
    </row>
    <row r="255" spans="1:13" ht="21" customHeight="1">
      <c r="A255" s="3">
        <v>293</v>
      </c>
      <c r="B255" s="5" t="s">
        <v>451</v>
      </c>
      <c r="C255" s="2" t="s">
        <v>909</v>
      </c>
      <c r="D255" s="2" t="s">
        <v>452</v>
      </c>
      <c r="E255" s="2">
        <v>8.5</v>
      </c>
      <c r="F255" s="3">
        <v>5.0999999999999996</v>
      </c>
      <c r="G255" s="3"/>
      <c r="H255" s="7"/>
      <c r="I255" s="3">
        <v>5.5</v>
      </c>
      <c r="J255" s="3"/>
      <c r="K255" s="3"/>
      <c r="L255" s="3"/>
      <c r="M255" s="4">
        <f>SUM(E255:L255)/3</f>
        <v>6.3666666666666671</v>
      </c>
    </row>
    <row r="256" spans="1:13" ht="21" customHeight="1">
      <c r="A256" s="3">
        <v>81</v>
      </c>
      <c r="B256" s="5" t="s">
        <v>453</v>
      </c>
      <c r="C256" s="2" t="s">
        <v>914</v>
      </c>
      <c r="D256" s="2" t="s">
        <v>454</v>
      </c>
      <c r="E256" s="2">
        <v>3.6</v>
      </c>
      <c r="F256" s="3"/>
      <c r="G256" s="3"/>
      <c r="H256" s="7"/>
      <c r="I256" s="3">
        <v>7.85</v>
      </c>
      <c r="J256" s="3"/>
      <c r="K256" s="3"/>
      <c r="L256" s="3">
        <v>7.75</v>
      </c>
      <c r="M256" s="4">
        <f>SUM(E256:L256)/3</f>
        <v>6.3999999999999995</v>
      </c>
    </row>
    <row r="257" spans="1:13" ht="21" customHeight="1">
      <c r="A257" s="3">
        <v>118</v>
      </c>
      <c r="B257" s="5" t="s">
        <v>756</v>
      </c>
      <c r="C257" s="2" t="s">
        <v>913</v>
      </c>
      <c r="D257" s="2" t="s">
        <v>757</v>
      </c>
      <c r="E257" s="2">
        <v>7</v>
      </c>
      <c r="F257" s="3"/>
      <c r="G257" s="3"/>
      <c r="H257" s="7"/>
      <c r="I257" s="3"/>
      <c r="J257" s="3"/>
      <c r="K257" s="3">
        <v>6.25</v>
      </c>
      <c r="L257" s="3">
        <v>6</v>
      </c>
      <c r="M257" s="4">
        <f>SUM(E257:L257)/3</f>
        <v>6.416666666666667</v>
      </c>
    </row>
    <row r="258" spans="1:13" ht="21" customHeight="1">
      <c r="A258" s="3">
        <v>120</v>
      </c>
      <c r="B258" s="5" t="s">
        <v>829</v>
      </c>
      <c r="C258" s="2" t="s">
        <v>909</v>
      </c>
      <c r="D258" s="2" t="s">
        <v>830</v>
      </c>
      <c r="E258" s="2">
        <v>7.5</v>
      </c>
      <c r="F258" s="3">
        <v>5.75</v>
      </c>
      <c r="G258" s="3"/>
      <c r="H258" s="7"/>
      <c r="I258" s="3"/>
      <c r="J258" s="3"/>
      <c r="K258" s="3"/>
      <c r="L258" s="3">
        <v>6</v>
      </c>
      <c r="M258" s="4">
        <f>SUM(E258:L258)/3</f>
        <v>6.416666666666667</v>
      </c>
    </row>
    <row r="259" spans="1:13" ht="21" customHeight="1">
      <c r="A259" s="3">
        <v>163</v>
      </c>
      <c r="B259" s="5" t="s">
        <v>752</v>
      </c>
      <c r="C259" s="2" t="s">
        <v>911</v>
      </c>
      <c r="D259" s="2" t="s">
        <v>753</v>
      </c>
      <c r="E259" s="2">
        <v>8.5</v>
      </c>
      <c r="F259" s="3">
        <v>6.25</v>
      </c>
      <c r="G259" s="3"/>
      <c r="H259" s="7"/>
      <c r="I259" s="3"/>
      <c r="J259" s="3"/>
      <c r="K259" s="3"/>
      <c r="L259" s="3">
        <v>4.5</v>
      </c>
      <c r="M259" s="4">
        <f>SUM(E259:L259)/3</f>
        <v>6.416666666666667</v>
      </c>
    </row>
    <row r="260" spans="1:13" ht="21" customHeight="1">
      <c r="A260" s="3">
        <v>398</v>
      </c>
      <c r="B260" s="5" t="s">
        <v>545</v>
      </c>
      <c r="C260" s="2" t="s">
        <v>905</v>
      </c>
      <c r="D260" s="2" t="s">
        <v>546</v>
      </c>
      <c r="E260" s="2">
        <v>8</v>
      </c>
      <c r="F260" s="3">
        <v>5.25</v>
      </c>
      <c r="G260" s="3">
        <v>6</v>
      </c>
      <c r="H260" s="7"/>
      <c r="I260" s="3"/>
      <c r="J260" s="3"/>
      <c r="K260" s="3"/>
      <c r="L260" s="3"/>
      <c r="M260" s="4">
        <f>SUM(E260:L260)/3</f>
        <v>6.416666666666667</v>
      </c>
    </row>
    <row r="261" spans="1:13" ht="21" customHeight="1">
      <c r="A261" s="3">
        <v>7</v>
      </c>
      <c r="B261" s="5" t="s">
        <v>374</v>
      </c>
      <c r="C261" s="2" t="s">
        <v>914</v>
      </c>
      <c r="D261" s="2" t="s">
        <v>375</v>
      </c>
      <c r="E261" s="2">
        <v>4.8499999999999996</v>
      </c>
      <c r="F261" s="3"/>
      <c r="G261" s="3"/>
      <c r="H261" s="7"/>
      <c r="I261" s="3"/>
      <c r="J261" s="3">
        <v>8</v>
      </c>
      <c r="K261" s="3"/>
      <c r="L261" s="3">
        <v>6.5</v>
      </c>
      <c r="M261" s="4">
        <f>SUM(E261:L261)/3</f>
        <v>6.45</v>
      </c>
    </row>
    <row r="262" spans="1:13" ht="21" customHeight="1">
      <c r="A262" s="3">
        <v>280</v>
      </c>
      <c r="B262" s="5" t="s">
        <v>366</v>
      </c>
      <c r="C262" s="2" t="s">
        <v>911</v>
      </c>
      <c r="D262" s="2" t="s">
        <v>367</v>
      </c>
      <c r="E262" s="2">
        <v>7</v>
      </c>
      <c r="F262" s="3">
        <v>5.25</v>
      </c>
      <c r="G262" s="3"/>
      <c r="H262" s="7"/>
      <c r="I262" s="3">
        <v>7.1</v>
      </c>
      <c r="J262" s="3"/>
      <c r="K262" s="3"/>
      <c r="L262" s="3"/>
      <c r="M262" s="4">
        <f>SUM(E262:L262)/3</f>
        <v>6.45</v>
      </c>
    </row>
    <row r="263" spans="1:13" ht="21" customHeight="1">
      <c r="A263" s="3">
        <v>285</v>
      </c>
      <c r="B263" s="5" t="s">
        <v>463</v>
      </c>
      <c r="C263" s="2" t="s">
        <v>909</v>
      </c>
      <c r="D263" s="2" t="s">
        <v>464</v>
      </c>
      <c r="E263" s="2">
        <v>6.75</v>
      </c>
      <c r="F263" s="3"/>
      <c r="G263" s="3">
        <v>6.25</v>
      </c>
      <c r="H263" s="7"/>
      <c r="I263" s="3">
        <v>6.35</v>
      </c>
      <c r="J263" s="3"/>
      <c r="K263" s="3"/>
      <c r="L263" s="3"/>
      <c r="M263" s="4">
        <f>SUM(E263:L263)/3</f>
        <v>6.45</v>
      </c>
    </row>
    <row r="264" spans="1:13" ht="21" customHeight="1">
      <c r="A264" s="3">
        <v>392</v>
      </c>
      <c r="B264" s="5" t="s">
        <v>170</v>
      </c>
      <c r="C264" s="2" t="s">
        <v>907</v>
      </c>
      <c r="D264" s="2" t="s">
        <v>171</v>
      </c>
      <c r="E264" s="2">
        <v>7</v>
      </c>
      <c r="F264" s="3">
        <v>5.75</v>
      </c>
      <c r="G264" s="3">
        <v>6.6</v>
      </c>
      <c r="H264" s="7"/>
      <c r="I264" s="3"/>
      <c r="J264" s="3"/>
      <c r="K264" s="3"/>
      <c r="L264" s="3"/>
      <c r="M264" s="4">
        <f>SUM(E264:L264)/3</f>
        <v>6.45</v>
      </c>
    </row>
    <row r="265" spans="1:13" ht="21" customHeight="1">
      <c r="A265" s="3">
        <v>410</v>
      </c>
      <c r="B265" s="5" t="s">
        <v>430</v>
      </c>
      <c r="C265" s="2" t="s">
        <v>904</v>
      </c>
      <c r="D265" s="2" t="s">
        <v>431</v>
      </c>
      <c r="E265" s="2">
        <v>7</v>
      </c>
      <c r="F265" s="3">
        <v>7</v>
      </c>
      <c r="G265" s="3">
        <v>5.35</v>
      </c>
      <c r="H265" s="7"/>
      <c r="I265" s="3"/>
      <c r="J265" s="3"/>
      <c r="K265" s="3"/>
      <c r="L265" s="3"/>
      <c r="M265" s="4">
        <f>SUM(E265:L265)/3</f>
        <v>6.45</v>
      </c>
    </row>
    <row r="266" spans="1:13" ht="21" customHeight="1">
      <c r="A266" s="3">
        <v>21</v>
      </c>
      <c r="B266" s="5" t="s">
        <v>192</v>
      </c>
      <c r="C266" s="2" t="s">
        <v>914</v>
      </c>
      <c r="D266" s="2" t="s">
        <v>193</v>
      </c>
      <c r="E266" s="2">
        <v>4.8499999999999996</v>
      </c>
      <c r="F266" s="3"/>
      <c r="G266" s="3"/>
      <c r="H266" s="7"/>
      <c r="I266" s="3">
        <v>6.1</v>
      </c>
      <c r="J266" s="3">
        <v>8.5</v>
      </c>
      <c r="K266" s="3"/>
      <c r="L266" s="3"/>
      <c r="M266" s="4">
        <f>SUM(E266:L266)/3</f>
        <v>6.4833333333333334</v>
      </c>
    </row>
    <row r="267" spans="1:13" ht="21" customHeight="1">
      <c r="A267" s="3">
        <v>277</v>
      </c>
      <c r="B267" s="5" t="s">
        <v>803</v>
      </c>
      <c r="C267" s="2" t="s">
        <v>909</v>
      </c>
      <c r="D267" s="2" t="s">
        <v>804</v>
      </c>
      <c r="E267" s="2">
        <v>6.1</v>
      </c>
      <c r="F267" s="3">
        <v>6</v>
      </c>
      <c r="G267" s="3"/>
      <c r="H267" s="7"/>
      <c r="I267" s="3">
        <v>7.35</v>
      </c>
      <c r="J267" s="3"/>
      <c r="K267" s="3"/>
      <c r="L267" s="3"/>
      <c r="M267" s="4">
        <f>SUM(E267:L267)/3</f>
        <v>6.4833333333333334</v>
      </c>
    </row>
    <row r="268" spans="1:13" ht="21" customHeight="1">
      <c r="A268" s="3">
        <v>117</v>
      </c>
      <c r="B268" s="5" t="s">
        <v>396</v>
      </c>
      <c r="C268" s="2" t="s">
        <v>905</v>
      </c>
      <c r="D268" s="2" t="s">
        <v>397</v>
      </c>
      <c r="E268" s="2">
        <v>7.5</v>
      </c>
      <c r="F268" s="3">
        <v>5.75</v>
      </c>
      <c r="G268" s="3"/>
      <c r="H268" s="7"/>
      <c r="I268" s="3"/>
      <c r="J268" s="3"/>
      <c r="K268" s="3"/>
      <c r="L268" s="3">
        <v>6.25</v>
      </c>
      <c r="M268" s="4">
        <f>SUM(E268:L268)/3</f>
        <v>6.5</v>
      </c>
    </row>
    <row r="269" spans="1:13" ht="21" customHeight="1">
      <c r="A269" s="3">
        <v>141</v>
      </c>
      <c r="B269" s="5" t="s">
        <v>511</v>
      </c>
      <c r="C269" s="2" t="s">
        <v>907</v>
      </c>
      <c r="D269" s="2" t="s">
        <v>512</v>
      </c>
      <c r="E269" s="2">
        <v>7.5</v>
      </c>
      <c r="F269" s="3">
        <v>6.5</v>
      </c>
      <c r="G269" s="3"/>
      <c r="H269" s="7"/>
      <c r="I269" s="3"/>
      <c r="J269" s="3"/>
      <c r="K269" s="3"/>
      <c r="L269" s="3">
        <v>5.5</v>
      </c>
      <c r="M269" s="4">
        <f>SUM(E269:L269)/3</f>
        <v>6.5</v>
      </c>
    </row>
    <row r="270" spans="1:13" ht="21" customHeight="1">
      <c r="A270" s="3">
        <v>189</v>
      </c>
      <c r="B270" s="5" t="s">
        <v>404</v>
      </c>
      <c r="C270" s="2" t="s">
        <v>917</v>
      </c>
      <c r="D270" s="2" t="s">
        <v>405</v>
      </c>
      <c r="E270" s="2">
        <v>5.25</v>
      </c>
      <c r="F270" s="3"/>
      <c r="G270" s="3"/>
      <c r="H270" s="7"/>
      <c r="I270" s="3">
        <v>6.75</v>
      </c>
      <c r="J270" s="3"/>
      <c r="K270" s="3">
        <v>7.5</v>
      </c>
      <c r="L270" s="3"/>
      <c r="M270" s="4">
        <f>SUM(E270:L270)/3</f>
        <v>6.5</v>
      </c>
    </row>
    <row r="271" spans="1:13" ht="21" customHeight="1">
      <c r="A271" s="3">
        <v>40</v>
      </c>
      <c r="B271" s="5" t="s">
        <v>600</v>
      </c>
      <c r="C271" s="2" t="s">
        <v>913</v>
      </c>
      <c r="D271" s="2" t="s">
        <v>601</v>
      </c>
      <c r="E271" s="2">
        <v>6</v>
      </c>
      <c r="F271" s="3"/>
      <c r="G271" s="3"/>
      <c r="H271" s="7"/>
      <c r="I271" s="3"/>
      <c r="J271" s="3">
        <v>7.1</v>
      </c>
      <c r="K271" s="3"/>
      <c r="L271" s="3">
        <v>6.5</v>
      </c>
      <c r="M271" s="4">
        <f>SUM(E271:L271)/3</f>
        <v>6.5333333333333341</v>
      </c>
    </row>
    <row r="272" spans="1:13" ht="21" customHeight="1">
      <c r="A272" s="3">
        <v>111</v>
      </c>
      <c r="B272" s="5" t="s">
        <v>523</v>
      </c>
      <c r="C272" s="2" t="s">
        <v>909</v>
      </c>
      <c r="D272" s="2" t="s">
        <v>524</v>
      </c>
      <c r="E272" s="2">
        <v>6</v>
      </c>
      <c r="F272" s="3"/>
      <c r="G272" s="3"/>
      <c r="H272" s="7"/>
      <c r="I272" s="3">
        <v>7.35</v>
      </c>
      <c r="J272" s="3"/>
      <c r="K272" s="3"/>
      <c r="L272" s="3">
        <v>6.25</v>
      </c>
      <c r="M272" s="4">
        <f>SUM(E272:L272)/3</f>
        <v>6.5333333333333341</v>
      </c>
    </row>
    <row r="273" spans="1:13" ht="21" customHeight="1">
      <c r="A273" s="3">
        <v>129</v>
      </c>
      <c r="B273" s="5" t="s">
        <v>150</v>
      </c>
      <c r="C273" s="2" t="s">
        <v>905</v>
      </c>
      <c r="D273" s="2" t="s">
        <v>151</v>
      </c>
      <c r="E273" s="2">
        <v>8.5</v>
      </c>
      <c r="F273" s="3"/>
      <c r="G273" s="3">
        <v>5.35</v>
      </c>
      <c r="H273" s="7"/>
      <c r="I273" s="3"/>
      <c r="J273" s="3"/>
      <c r="K273" s="3"/>
      <c r="L273" s="3">
        <v>5.75</v>
      </c>
      <c r="M273" s="4">
        <f>SUM(E273:L273)/3</f>
        <v>6.5333333333333341</v>
      </c>
    </row>
    <row r="274" spans="1:13" ht="21" customHeight="1">
      <c r="A274" s="3">
        <v>287</v>
      </c>
      <c r="B274" s="5" t="s">
        <v>316</v>
      </c>
      <c r="C274" s="2" t="s">
        <v>909</v>
      </c>
      <c r="D274" s="2" t="s">
        <v>317</v>
      </c>
      <c r="E274" s="2">
        <v>7.1</v>
      </c>
      <c r="F274" s="3">
        <v>6.5</v>
      </c>
      <c r="G274" s="3"/>
      <c r="H274" s="7"/>
      <c r="I274" s="3">
        <v>6</v>
      </c>
      <c r="J274" s="3"/>
      <c r="K274" s="3"/>
      <c r="L274" s="3"/>
      <c r="M274" s="4">
        <f>SUM(E274:L274)/3</f>
        <v>6.5333333333333341</v>
      </c>
    </row>
    <row r="275" spans="1:13" ht="21" customHeight="1">
      <c r="A275" s="3">
        <v>411</v>
      </c>
      <c r="B275" s="5" t="s">
        <v>455</v>
      </c>
      <c r="C275" s="2" t="s">
        <v>907</v>
      </c>
      <c r="D275" s="2" t="s">
        <v>456</v>
      </c>
      <c r="E275" s="2">
        <v>8.25</v>
      </c>
      <c r="F275" s="3">
        <v>6</v>
      </c>
      <c r="G275" s="3">
        <v>5.35</v>
      </c>
      <c r="H275" s="7"/>
      <c r="I275" s="3"/>
      <c r="J275" s="3"/>
      <c r="K275" s="3"/>
      <c r="L275" s="3"/>
      <c r="M275" s="4">
        <f>SUM(E275:L275)/3</f>
        <v>6.5333333333333341</v>
      </c>
    </row>
    <row r="276" spans="1:13" ht="21" customHeight="1">
      <c r="A276" s="3">
        <v>417</v>
      </c>
      <c r="B276" s="5" t="s">
        <v>358</v>
      </c>
      <c r="C276" s="2" t="s">
        <v>907</v>
      </c>
      <c r="D276" s="2" t="s">
        <v>359</v>
      </c>
      <c r="E276" s="2">
        <v>8.5</v>
      </c>
      <c r="F276" s="3">
        <v>6.25</v>
      </c>
      <c r="G276" s="3">
        <v>4.8499999999999996</v>
      </c>
      <c r="H276" s="7"/>
      <c r="I276" s="3"/>
      <c r="J276" s="3"/>
      <c r="K276" s="3"/>
      <c r="L276" s="3"/>
      <c r="M276" s="4">
        <f>SUM(E276:L276)/3</f>
        <v>6.5333333333333341</v>
      </c>
    </row>
    <row r="277" spans="1:13" ht="21" customHeight="1">
      <c r="A277" s="3">
        <v>331</v>
      </c>
      <c r="B277" s="5" t="s">
        <v>304</v>
      </c>
      <c r="C277" s="2" t="s">
        <v>912</v>
      </c>
      <c r="D277" s="2" t="s">
        <v>305</v>
      </c>
      <c r="E277" s="2">
        <v>7.85</v>
      </c>
      <c r="F277" s="3"/>
      <c r="G277" s="3">
        <v>6.25</v>
      </c>
      <c r="H277" s="7">
        <v>5.6</v>
      </c>
      <c r="I277" s="3"/>
      <c r="J277" s="3"/>
      <c r="K277" s="3"/>
      <c r="L277" s="3"/>
      <c r="M277" s="4">
        <f>SUM(E277:L277)/3</f>
        <v>6.5666666666666664</v>
      </c>
    </row>
    <row r="278" spans="1:13" ht="21" customHeight="1">
      <c r="A278" s="3">
        <v>404</v>
      </c>
      <c r="B278" s="5" t="s">
        <v>402</v>
      </c>
      <c r="C278" s="2" t="s">
        <v>905</v>
      </c>
      <c r="D278" s="2" t="s">
        <v>403</v>
      </c>
      <c r="E278" s="2">
        <v>10</v>
      </c>
      <c r="F278" s="3">
        <v>3.95</v>
      </c>
      <c r="G278" s="3">
        <v>5.75</v>
      </c>
      <c r="H278" s="7"/>
      <c r="I278" s="3"/>
      <c r="J278" s="3"/>
      <c r="K278" s="3"/>
      <c r="L278" s="3"/>
      <c r="M278" s="4">
        <f>SUM(E278:L278)/3</f>
        <v>6.5666666666666664</v>
      </c>
    </row>
    <row r="279" spans="1:13" ht="21" customHeight="1">
      <c r="A279" s="3">
        <v>131</v>
      </c>
      <c r="B279" s="5" t="s">
        <v>101</v>
      </c>
      <c r="C279" s="2" t="s">
        <v>904</v>
      </c>
      <c r="D279" s="2" t="s">
        <v>102</v>
      </c>
      <c r="E279" s="2">
        <v>7.75</v>
      </c>
      <c r="F279" s="3">
        <v>6.25</v>
      </c>
      <c r="G279" s="3"/>
      <c r="H279" s="7"/>
      <c r="I279" s="3"/>
      <c r="J279" s="3"/>
      <c r="K279" s="3"/>
      <c r="L279" s="3">
        <v>5.75</v>
      </c>
      <c r="M279" s="4">
        <f>SUM(E279:L279)/3</f>
        <v>6.583333333333333</v>
      </c>
    </row>
    <row r="280" spans="1:13" ht="21" customHeight="1">
      <c r="A280" s="3">
        <v>142</v>
      </c>
      <c r="B280" s="5" t="s">
        <v>3</v>
      </c>
      <c r="C280" s="2" t="s">
        <v>909</v>
      </c>
      <c r="D280" s="2" t="s">
        <v>4</v>
      </c>
      <c r="E280" s="2">
        <v>7.75</v>
      </c>
      <c r="F280" s="3">
        <v>6.5</v>
      </c>
      <c r="G280" s="3"/>
      <c r="H280" s="7"/>
      <c r="I280" s="3"/>
      <c r="J280" s="3"/>
      <c r="K280" s="3"/>
      <c r="L280" s="3">
        <v>5.5</v>
      </c>
      <c r="M280" s="4">
        <f>SUM(E280:L280)/3</f>
        <v>6.583333333333333</v>
      </c>
    </row>
    <row r="281" spans="1:13" ht="21" customHeight="1">
      <c r="A281" s="3">
        <v>205</v>
      </c>
      <c r="B281" s="5" t="s">
        <v>666</v>
      </c>
      <c r="C281" s="2" t="s">
        <v>913</v>
      </c>
      <c r="D281" s="2" t="s">
        <v>667</v>
      </c>
      <c r="E281" s="2">
        <v>6.5</v>
      </c>
      <c r="F281" s="3"/>
      <c r="G281" s="3"/>
      <c r="H281" s="7"/>
      <c r="I281" s="3">
        <v>7.25</v>
      </c>
      <c r="J281" s="3"/>
      <c r="K281" s="3">
        <v>6</v>
      </c>
      <c r="L281" s="3"/>
      <c r="M281" s="4">
        <f>SUM(E281:L281)/3</f>
        <v>6.583333333333333</v>
      </c>
    </row>
    <row r="282" spans="1:13" ht="21" customHeight="1">
      <c r="A282" s="3">
        <v>408</v>
      </c>
      <c r="B282" s="5" t="s">
        <v>750</v>
      </c>
      <c r="C282" s="2" t="s">
        <v>905</v>
      </c>
      <c r="D282" s="2" t="s">
        <v>751</v>
      </c>
      <c r="E282" s="2">
        <v>8.25</v>
      </c>
      <c r="F282" s="3">
        <v>6</v>
      </c>
      <c r="G282" s="3">
        <v>5.5</v>
      </c>
      <c r="H282" s="7"/>
      <c r="I282" s="3"/>
      <c r="J282" s="3"/>
      <c r="K282" s="3"/>
      <c r="L282" s="3"/>
      <c r="M282" s="4">
        <f>SUM(E282:L282)/3</f>
        <v>6.583333333333333</v>
      </c>
    </row>
    <row r="283" spans="1:13" ht="21" customHeight="1">
      <c r="A283" s="3">
        <v>22</v>
      </c>
      <c r="B283" s="5" t="s">
        <v>318</v>
      </c>
      <c r="C283" s="2" t="s">
        <v>915</v>
      </c>
      <c r="D283" s="2" t="s">
        <v>319</v>
      </c>
      <c r="E283" s="2">
        <v>5.5</v>
      </c>
      <c r="F283" s="3"/>
      <c r="G283" s="3"/>
      <c r="H283" s="7"/>
      <c r="I283" s="3">
        <v>5.85</v>
      </c>
      <c r="J283" s="3">
        <v>8.5</v>
      </c>
      <c r="K283" s="3"/>
      <c r="L283" s="3"/>
      <c r="M283" s="4">
        <f>SUM(E283:L283)/3</f>
        <v>6.6166666666666671</v>
      </c>
    </row>
    <row r="284" spans="1:13" ht="21" customHeight="1">
      <c r="A284" s="3">
        <v>200</v>
      </c>
      <c r="B284" s="5" t="s">
        <v>710</v>
      </c>
      <c r="C284" s="2" t="s">
        <v>914</v>
      </c>
      <c r="D284" s="2" t="s">
        <v>711</v>
      </c>
      <c r="E284" s="2">
        <v>5.35</v>
      </c>
      <c r="F284" s="3"/>
      <c r="G284" s="3"/>
      <c r="H284" s="7"/>
      <c r="I284" s="3">
        <v>8.25</v>
      </c>
      <c r="J284" s="3"/>
      <c r="K284" s="3">
        <v>6.25</v>
      </c>
      <c r="L284" s="3"/>
      <c r="M284" s="4">
        <f>SUM(E284:L284)/3</f>
        <v>6.6166666666666671</v>
      </c>
    </row>
    <row r="285" spans="1:13" ht="21" customHeight="1">
      <c r="A285" s="3">
        <v>377</v>
      </c>
      <c r="B285" s="5" t="s">
        <v>652</v>
      </c>
      <c r="C285" s="2" t="s">
        <v>911</v>
      </c>
      <c r="D285" s="2" t="s">
        <v>653</v>
      </c>
      <c r="E285" s="2">
        <v>7.6</v>
      </c>
      <c r="F285" s="3">
        <v>4.8499999999999996</v>
      </c>
      <c r="G285" s="3">
        <v>7.5</v>
      </c>
      <c r="H285" s="7"/>
      <c r="I285" s="3"/>
      <c r="J285" s="3"/>
      <c r="K285" s="3"/>
      <c r="L285" s="3"/>
      <c r="M285" s="4">
        <f>SUM(E285:L285)/3</f>
        <v>6.6499999999999995</v>
      </c>
    </row>
    <row r="286" spans="1:13" ht="21" customHeight="1">
      <c r="A286" s="3">
        <v>184</v>
      </c>
      <c r="B286" s="5" t="s">
        <v>728</v>
      </c>
      <c r="C286" s="2" t="s">
        <v>914</v>
      </c>
      <c r="D286" s="2" t="s">
        <v>729</v>
      </c>
      <c r="E286" s="2">
        <v>4.25</v>
      </c>
      <c r="F286" s="3"/>
      <c r="G286" s="3"/>
      <c r="H286" s="7"/>
      <c r="I286" s="3">
        <v>7.5</v>
      </c>
      <c r="J286" s="3"/>
      <c r="K286" s="3">
        <v>8.25</v>
      </c>
      <c r="L286" s="3"/>
      <c r="M286" s="4">
        <f>SUM(E286:L286)/3</f>
        <v>6.666666666666667</v>
      </c>
    </row>
    <row r="287" spans="1:13" ht="21" customHeight="1">
      <c r="A287" s="3">
        <v>204</v>
      </c>
      <c r="B287" s="5" t="s">
        <v>380</v>
      </c>
      <c r="C287" s="2" t="s">
        <v>915</v>
      </c>
      <c r="D287" s="2" t="s">
        <v>381</v>
      </c>
      <c r="E287" s="2">
        <v>5.75</v>
      </c>
      <c r="F287" s="3"/>
      <c r="G287" s="3"/>
      <c r="H287" s="7"/>
      <c r="I287" s="3">
        <v>8.25</v>
      </c>
      <c r="J287" s="3"/>
      <c r="K287" s="3">
        <v>6</v>
      </c>
      <c r="L287" s="3"/>
      <c r="M287" s="4">
        <f>SUM(E287:L287)/3</f>
        <v>6.666666666666667</v>
      </c>
    </row>
    <row r="288" spans="1:13" ht="21" customHeight="1">
      <c r="A288" s="3">
        <v>315</v>
      </c>
      <c r="B288" s="5" t="s">
        <v>823</v>
      </c>
      <c r="C288" s="2" t="s">
        <v>912</v>
      </c>
      <c r="D288" s="2" t="s">
        <v>824</v>
      </c>
      <c r="E288" s="2">
        <v>6.5</v>
      </c>
      <c r="F288" s="3"/>
      <c r="G288" s="3">
        <v>5.75</v>
      </c>
      <c r="H288" s="7">
        <v>7.75</v>
      </c>
      <c r="I288" s="3"/>
      <c r="J288" s="3"/>
      <c r="K288" s="3"/>
      <c r="L288" s="3"/>
      <c r="M288" s="4">
        <f>SUM(E288:L288)/3</f>
        <v>6.666666666666667</v>
      </c>
    </row>
    <row r="289" spans="1:13" ht="21" customHeight="1">
      <c r="A289" s="3">
        <v>9</v>
      </c>
      <c r="B289" s="5" t="s">
        <v>670</v>
      </c>
      <c r="C289" s="2" t="s">
        <v>915</v>
      </c>
      <c r="D289" s="2" t="s">
        <v>671</v>
      </c>
      <c r="E289" s="2">
        <v>5.5</v>
      </c>
      <c r="F289" s="3"/>
      <c r="G289" s="3"/>
      <c r="H289" s="7"/>
      <c r="I289" s="3">
        <v>6.6</v>
      </c>
      <c r="J289" s="3">
        <v>8</v>
      </c>
      <c r="K289" s="3"/>
      <c r="L289" s="3"/>
      <c r="M289" s="4">
        <f>SUM(E289:L289)/3</f>
        <v>6.7</v>
      </c>
    </row>
    <row r="290" spans="1:13" ht="21" customHeight="1">
      <c r="A290" s="3">
        <v>93</v>
      </c>
      <c r="B290" s="5" t="s">
        <v>428</v>
      </c>
      <c r="C290" s="2" t="s">
        <v>909</v>
      </c>
      <c r="D290" s="2" t="s">
        <v>429</v>
      </c>
      <c r="E290" s="2">
        <v>6.25</v>
      </c>
      <c r="F290" s="3"/>
      <c r="G290" s="3"/>
      <c r="H290" s="7"/>
      <c r="I290" s="3">
        <v>6.85</v>
      </c>
      <c r="J290" s="3"/>
      <c r="K290" s="3"/>
      <c r="L290" s="3">
        <v>7</v>
      </c>
      <c r="M290" s="4">
        <f>SUM(E290:L290)/3</f>
        <v>6.7</v>
      </c>
    </row>
    <row r="291" spans="1:13" ht="21" customHeight="1">
      <c r="A291" s="3">
        <v>99</v>
      </c>
      <c r="B291" s="5" t="s">
        <v>70</v>
      </c>
      <c r="C291" s="2" t="s">
        <v>914</v>
      </c>
      <c r="D291" s="2" t="s">
        <v>71</v>
      </c>
      <c r="E291" s="2">
        <v>6.75</v>
      </c>
      <c r="F291" s="3"/>
      <c r="G291" s="3"/>
      <c r="H291" s="7"/>
      <c r="I291" s="3">
        <v>6.6</v>
      </c>
      <c r="J291" s="3"/>
      <c r="K291" s="3"/>
      <c r="L291" s="3">
        <v>6.75</v>
      </c>
      <c r="M291" s="4">
        <f>SUM(E291:L291)/3</f>
        <v>6.7</v>
      </c>
    </row>
    <row r="292" spans="1:13" ht="21" customHeight="1">
      <c r="A292" s="3">
        <v>387</v>
      </c>
      <c r="B292" s="5" t="s">
        <v>591</v>
      </c>
      <c r="C292" s="2" t="s">
        <v>907</v>
      </c>
      <c r="D292" s="2" t="s">
        <v>592</v>
      </c>
      <c r="E292" s="2">
        <v>7.75</v>
      </c>
      <c r="F292" s="3">
        <v>5.35</v>
      </c>
      <c r="G292" s="3">
        <v>7</v>
      </c>
      <c r="H292" s="7"/>
      <c r="I292" s="3"/>
      <c r="J292" s="3"/>
      <c r="K292" s="3"/>
      <c r="L292" s="3"/>
      <c r="M292" s="4">
        <f>SUM(E292:L292)/3</f>
        <v>6.7</v>
      </c>
    </row>
    <row r="293" spans="1:13" ht="21" customHeight="1">
      <c r="A293" s="3">
        <v>103</v>
      </c>
      <c r="B293" s="5" t="s">
        <v>762</v>
      </c>
      <c r="C293" s="2" t="s">
        <v>909</v>
      </c>
      <c r="D293" s="2" t="s">
        <v>763</v>
      </c>
      <c r="E293" s="2">
        <v>7</v>
      </c>
      <c r="F293" s="3">
        <v>6.5</v>
      </c>
      <c r="G293" s="3"/>
      <c r="H293" s="7"/>
      <c r="I293" s="3"/>
      <c r="J293" s="3"/>
      <c r="K293" s="3"/>
      <c r="L293" s="3">
        <v>6.75</v>
      </c>
      <c r="M293" s="4">
        <f>SUM(E293:L293)/3</f>
        <v>6.75</v>
      </c>
    </row>
    <row r="294" spans="1:13" ht="21" customHeight="1">
      <c r="A294" s="3">
        <v>153</v>
      </c>
      <c r="B294" s="5" t="s">
        <v>784</v>
      </c>
      <c r="C294" s="2" t="s">
        <v>904</v>
      </c>
      <c r="D294" s="2" t="s">
        <v>785</v>
      </c>
      <c r="E294" s="2">
        <v>8.75</v>
      </c>
      <c r="F294" s="3">
        <v>6.5</v>
      </c>
      <c r="G294" s="3"/>
      <c r="H294" s="7"/>
      <c r="I294" s="3"/>
      <c r="J294" s="3"/>
      <c r="K294" s="3"/>
      <c r="L294" s="3">
        <v>5</v>
      </c>
      <c r="M294" s="4">
        <f>SUM(E294:L294)/3</f>
        <v>6.75</v>
      </c>
    </row>
    <row r="295" spans="1:13" ht="21" customHeight="1">
      <c r="A295" s="3">
        <v>185</v>
      </c>
      <c r="B295" s="5" t="s">
        <v>606</v>
      </c>
      <c r="C295" s="2" t="s">
        <v>914</v>
      </c>
      <c r="D295" s="2" t="s">
        <v>607</v>
      </c>
      <c r="E295" s="2">
        <v>4.75</v>
      </c>
      <c r="F295" s="3"/>
      <c r="G295" s="3"/>
      <c r="H295" s="7"/>
      <c r="I295" s="3">
        <v>7.35</v>
      </c>
      <c r="J295" s="3"/>
      <c r="K295" s="3">
        <v>8.25</v>
      </c>
      <c r="L295" s="3"/>
      <c r="M295" s="4">
        <f>SUM(E295:L295)/3</f>
        <v>6.7833333333333341</v>
      </c>
    </row>
    <row r="296" spans="1:13" ht="21" customHeight="1">
      <c r="A296" s="3">
        <v>386</v>
      </c>
      <c r="B296" s="5" t="s">
        <v>533</v>
      </c>
      <c r="C296" s="2" t="s">
        <v>907</v>
      </c>
      <c r="D296" s="2" t="s">
        <v>534</v>
      </c>
      <c r="E296" s="2">
        <v>7.25</v>
      </c>
      <c r="F296" s="3">
        <v>6.1</v>
      </c>
      <c r="G296" s="3">
        <v>7</v>
      </c>
      <c r="H296" s="7"/>
      <c r="I296" s="3"/>
      <c r="J296" s="3"/>
      <c r="K296" s="3"/>
      <c r="L296" s="3"/>
      <c r="M296" s="4">
        <f>SUM(E296:L296)/3</f>
        <v>6.7833333333333341</v>
      </c>
    </row>
    <row r="297" spans="1:13" ht="21" customHeight="1">
      <c r="A297" s="3">
        <v>78</v>
      </c>
      <c r="B297" s="5" t="s">
        <v>593</v>
      </c>
      <c r="C297" s="2" t="s">
        <v>914</v>
      </c>
      <c r="D297" s="2" t="s">
        <v>595</v>
      </c>
      <c r="E297" s="2">
        <v>7.5</v>
      </c>
      <c r="F297" s="3"/>
      <c r="G297" s="3"/>
      <c r="H297" s="7"/>
      <c r="I297" s="3">
        <v>4.95</v>
      </c>
      <c r="J297" s="3"/>
      <c r="K297" s="3"/>
      <c r="L297" s="3">
        <v>8</v>
      </c>
      <c r="M297" s="4">
        <f>SUM(E297:L297)/3</f>
        <v>6.8166666666666664</v>
      </c>
    </row>
    <row r="298" spans="1:13" ht="21" customHeight="1">
      <c r="A298" s="3">
        <v>2</v>
      </c>
      <c r="B298" s="5" t="s">
        <v>298</v>
      </c>
      <c r="C298" s="2" t="s">
        <v>913</v>
      </c>
      <c r="D298" s="2" t="s">
        <v>299</v>
      </c>
      <c r="E298" s="2">
        <v>5.75</v>
      </c>
      <c r="F298" s="3"/>
      <c r="G298" s="3"/>
      <c r="H298" s="7"/>
      <c r="I298" s="3"/>
      <c r="J298" s="3">
        <v>9</v>
      </c>
      <c r="K298" s="3"/>
      <c r="L298" s="3">
        <v>5.75</v>
      </c>
      <c r="M298" s="4">
        <f>SUM(E298:L298)/3</f>
        <v>6.833333333333333</v>
      </c>
    </row>
    <row r="299" spans="1:13" ht="21" customHeight="1">
      <c r="A299" s="3">
        <v>73</v>
      </c>
      <c r="B299" s="5" t="s">
        <v>614</v>
      </c>
      <c r="C299" s="2" t="s">
        <v>914</v>
      </c>
      <c r="D299" s="2" t="s">
        <v>615</v>
      </c>
      <c r="E299" s="2">
        <v>4.5</v>
      </c>
      <c r="F299" s="3"/>
      <c r="G299" s="3"/>
      <c r="H299" s="7"/>
      <c r="I299" s="3">
        <v>7.5</v>
      </c>
      <c r="J299" s="3"/>
      <c r="K299" s="3"/>
      <c r="L299" s="3">
        <v>8.5</v>
      </c>
      <c r="M299" s="4">
        <f>SUM(E299:L299)/3</f>
        <v>6.833333333333333</v>
      </c>
    </row>
    <row r="300" spans="1:13" ht="21" customHeight="1">
      <c r="A300" s="3">
        <v>110</v>
      </c>
      <c r="B300" s="5" t="s">
        <v>726</v>
      </c>
      <c r="C300" s="2" t="s">
        <v>914</v>
      </c>
      <c r="D300" s="2" t="s">
        <v>727</v>
      </c>
      <c r="E300" s="2">
        <v>8.5</v>
      </c>
      <c r="F300" s="3"/>
      <c r="G300" s="3"/>
      <c r="H300" s="7"/>
      <c r="I300" s="3"/>
      <c r="J300" s="3"/>
      <c r="K300" s="3">
        <v>5.75</v>
      </c>
      <c r="L300" s="3">
        <v>6.25</v>
      </c>
      <c r="M300" s="4">
        <f>SUM(E300:L300)/3</f>
        <v>6.833333333333333</v>
      </c>
    </row>
    <row r="301" spans="1:13" ht="21" customHeight="1">
      <c r="A301" s="3">
        <v>378</v>
      </c>
      <c r="B301" s="5" t="s">
        <v>340</v>
      </c>
      <c r="C301" s="2" t="s">
        <v>905</v>
      </c>
      <c r="D301" s="2" t="s">
        <v>341</v>
      </c>
      <c r="E301" s="2">
        <v>8.75</v>
      </c>
      <c r="F301" s="3">
        <v>4.25</v>
      </c>
      <c r="G301" s="3">
        <v>7.5</v>
      </c>
      <c r="H301" s="7"/>
      <c r="I301" s="3"/>
      <c r="J301" s="3"/>
      <c r="K301" s="3"/>
      <c r="L301" s="3"/>
      <c r="M301" s="4">
        <f>SUM(E301:L301)/3</f>
        <v>6.833333333333333</v>
      </c>
    </row>
    <row r="302" spans="1:13" ht="21" customHeight="1">
      <c r="A302" s="3">
        <v>3</v>
      </c>
      <c r="B302" s="5" t="s">
        <v>618</v>
      </c>
      <c r="C302" s="2" t="s">
        <v>913</v>
      </c>
      <c r="D302" s="2" t="s">
        <v>619</v>
      </c>
      <c r="E302" s="2">
        <v>4.0999999999999996</v>
      </c>
      <c r="F302" s="3"/>
      <c r="G302" s="3"/>
      <c r="H302" s="7"/>
      <c r="I302" s="3">
        <v>7.5</v>
      </c>
      <c r="J302" s="3">
        <v>9</v>
      </c>
      <c r="K302" s="3"/>
      <c r="L302" s="3"/>
      <c r="M302" s="4">
        <f>SUM(E302:L302)/3</f>
        <v>6.8666666666666671</v>
      </c>
    </row>
    <row r="303" spans="1:13" ht="21" customHeight="1">
      <c r="A303" s="3">
        <v>59</v>
      </c>
      <c r="B303" s="5" t="s">
        <v>255</v>
      </c>
      <c r="C303" s="2" t="s">
        <v>909</v>
      </c>
      <c r="D303" s="2" t="s">
        <v>256</v>
      </c>
      <c r="E303" s="2">
        <v>7.1</v>
      </c>
      <c r="F303" s="3"/>
      <c r="G303" s="3">
        <v>7.75</v>
      </c>
      <c r="H303" s="7">
        <v>5.75</v>
      </c>
      <c r="I303" s="3"/>
      <c r="J303" s="3"/>
      <c r="K303" s="3"/>
      <c r="L303" s="3" t="s">
        <v>857</v>
      </c>
      <c r="M303" s="4">
        <f>SUM(E303:L303)/3</f>
        <v>6.8666666666666671</v>
      </c>
    </row>
    <row r="304" spans="1:13" ht="21" customHeight="1">
      <c r="A304" s="3">
        <v>317</v>
      </c>
      <c r="B304" s="5" t="s">
        <v>479</v>
      </c>
      <c r="C304" s="2" t="s">
        <v>912</v>
      </c>
      <c r="D304" s="2" t="s">
        <v>480</v>
      </c>
      <c r="E304" s="2">
        <v>6.5</v>
      </c>
      <c r="F304" s="3"/>
      <c r="G304" s="3">
        <v>6.6</v>
      </c>
      <c r="H304" s="7">
        <v>7.5</v>
      </c>
      <c r="I304" s="3"/>
      <c r="J304" s="3"/>
      <c r="K304" s="3"/>
      <c r="L304" s="3"/>
      <c r="M304" s="4">
        <f>SUM(E304:L304)/3</f>
        <v>6.8666666666666671</v>
      </c>
    </row>
    <row r="305" spans="1:13" ht="21" customHeight="1">
      <c r="A305" s="3">
        <v>97</v>
      </c>
      <c r="B305" s="5" t="s">
        <v>487</v>
      </c>
      <c r="C305" s="2" t="s">
        <v>913</v>
      </c>
      <c r="D305" s="2" t="s">
        <v>488</v>
      </c>
      <c r="E305" s="2">
        <v>7.25</v>
      </c>
      <c r="F305" s="3"/>
      <c r="G305" s="3"/>
      <c r="H305" s="7"/>
      <c r="I305" s="3"/>
      <c r="J305" s="3"/>
      <c r="K305" s="3">
        <v>6.75</v>
      </c>
      <c r="L305" s="3">
        <v>6.75</v>
      </c>
      <c r="M305" s="4">
        <f>SUM(E305:L305)/3</f>
        <v>6.916666666666667</v>
      </c>
    </row>
    <row r="306" spans="1:13" ht="21" customHeight="1">
      <c r="A306" s="3">
        <v>374</v>
      </c>
      <c r="B306" s="5" t="s">
        <v>432</v>
      </c>
      <c r="C306" s="2" t="s">
        <v>912</v>
      </c>
      <c r="D306" s="2" t="s">
        <v>433</v>
      </c>
      <c r="E306" s="2">
        <v>7.75</v>
      </c>
      <c r="F306" s="3">
        <v>5.5</v>
      </c>
      <c r="G306" s="3">
        <v>7.5</v>
      </c>
      <c r="H306" s="7"/>
      <c r="I306" s="3"/>
      <c r="J306" s="3"/>
      <c r="K306" s="3"/>
      <c r="L306" s="3"/>
      <c r="M306" s="4">
        <f>SUM(E306:L306)/3</f>
        <v>6.916666666666667</v>
      </c>
    </row>
    <row r="307" spans="1:13" ht="21" customHeight="1">
      <c r="A307" s="3">
        <v>23</v>
      </c>
      <c r="B307" s="5" t="s">
        <v>342</v>
      </c>
      <c r="C307" s="2" t="s">
        <v>914</v>
      </c>
      <c r="D307" s="2" t="s">
        <v>343</v>
      </c>
      <c r="E307" s="2">
        <v>4.3499999999999996</v>
      </c>
      <c r="F307" s="3"/>
      <c r="G307" s="3"/>
      <c r="H307" s="7"/>
      <c r="I307" s="3"/>
      <c r="J307" s="3">
        <v>8.25</v>
      </c>
      <c r="K307" s="3"/>
      <c r="L307" s="3">
        <v>8.25</v>
      </c>
      <c r="M307" s="4">
        <f>SUM(E307:L307)/3</f>
        <v>6.95</v>
      </c>
    </row>
    <row r="308" spans="1:13" ht="21" customHeight="1">
      <c r="A308" s="3">
        <v>333</v>
      </c>
      <c r="B308" s="5" t="s">
        <v>76</v>
      </c>
      <c r="C308" s="2" t="s">
        <v>905</v>
      </c>
      <c r="D308" s="2" t="s">
        <v>77</v>
      </c>
      <c r="E308" s="2">
        <v>8.6</v>
      </c>
      <c r="F308" s="3"/>
      <c r="G308" s="3">
        <v>7.25</v>
      </c>
      <c r="H308" s="7">
        <v>5</v>
      </c>
      <c r="I308" s="3"/>
      <c r="J308" s="3"/>
      <c r="K308" s="3"/>
      <c r="L308" s="3"/>
      <c r="M308" s="4">
        <f>SUM(E308:L308)/3</f>
        <v>6.95</v>
      </c>
    </row>
    <row r="309" spans="1:13" ht="21" customHeight="1">
      <c r="A309" s="3">
        <v>6</v>
      </c>
      <c r="B309" s="5" t="s">
        <v>682</v>
      </c>
      <c r="C309" s="2" t="s">
        <v>915</v>
      </c>
      <c r="D309" s="2" t="s">
        <v>683</v>
      </c>
      <c r="E309" s="2">
        <v>6.25</v>
      </c>
      <c r="F309" s="3"/>
      <c r="G309" s="3"/>
      <c r="H309" s="7"/>
      <c r="I309" s="3"/>
      <c r="J309" s="3">
        <v>8</v>
      </c>
      <c r="K309" s="3"/>
      <c r="L309" s="3">
        <v>6.75</v>
      </c>
      <c r="M309" s="4">
        <f>SUM(E309:L309)/3</f>
        <v>7</v>
      </c>
    </row>
    <row r="310" spans="1:13" ht="21" customHeight="1">
      <c r="A310" s="3">
        <v>20</v>
      </c>
      <c r="B310" s="5" t="s">
        <v>444</v>
      </c>
      <c r="C310" s="2" t="s">
        <v>913</v>
      </c>
      <c r="D310" s="2" t="s">
        <v>445</v>
      </c>
      <c r="E310" s="2">
        <v>7.25</v>
      </c>
      <c r="F310" s="3"/>
      <c r="G310" s="3"/>
      <c r="H310" s="7"/>
      <c r="I310" s="3"/>
      <c r="J310" s="3">
        <v>8.5</v>
      </c>
      <c r="K310" s="3"/>
      <c r="L310" s="3">
        <v>5.25</v>
      </c>
      <c r="M310" s="4">
        <f>SUM(E310:L310)/3</f>
        <v>7</v>
      </c>
    </row>
    <row r="311" spans="1:13" ht="21" customHeight="1">
      <c r="A311" s="3">
        <v>212</v>
      </c>
      <c r="B311" s="5" t="s">
        <v>632</v>
      </c>
      <c r="C311" s="2" t="s">
        <v>914</v>
      </c>
      <c r="D311" s="2" t="s">
        <v>633</v>
      </c>
      <c r="E311" s="2">
        <v>8.5</v>
      </c>
      <c r="F311" s="3"/>
      <c r="G311" s="3"/>
      <c r="H311" s="7"/>
      <c r="I311" s="3">
        <v>6.75</v>
      </c>
      <c r="J311" s="3"/>
      <c r="K311" s="3">
        <v>5.75</v>
      </c>
      <c r="L311" s="3"/>
      <c r="M311" s="4">
        <f>SUM(E311:L311)/3</f>
        <v>7</v>
      </c>
    </row>
    <row r="312" spans="1:13" ht="21" customHeight="1">
      <c r="A312" s="3">
        <v>368</v>
      </c>
      <c r="B312" s="5" t="s">
        <v>521</v>
      </c>
      <c r="C312" s="2" t="s">
        <v>907</v>
      </c>
      <c r="D312" s="2" t="s">
        <v>522</v>
      </c>
      <c r="E312" s="2">
        <v>6.5</v>
      </c>
      <c r="F312" s="3">
        <v>6.75</v>
      </c>
      <c r="G312" s="3">
        <v>7.75</v>
      </c>
      <c r="H312" s="7"/>
      <c r="I312" s="3"/>
      <c r="J312" s="3"/>
      <c r="K312" s="3"/>
      <c r="L312" s="3"/>
      <c r="M312" s="4">
        <f>SUM(E312:L312)/3</f>
        <v>7</v>
      </c>
    </row>
    <row r="313" spans="1:13" ht="21" customHeight="1">
      <c r="A313" s="3">
        <v>104</v>
      </c>
      <c r="B313" s="5" t="s">
        <v>642</v>
      </c>
      <c r="C313" s="2" t="s">
        <v>907</v>
      </c>
      <c r="D313" s="2" t="s">
        <v>643</v>
      </c>
      <c r="E313" s="2">
        <v>8</v>
      </c>
      <c r="F313" s="3">
        <v>6.35</v>
      </c>
      <c r="G313" s="3"/>
      <c r="H313" s="7"/>
      <c r="I313" s="3"/>
      <c r="J313" s="3"/>
      <c r="K313" s="3"/>
      <c r="L313" s="3">
        <v>6.75</v>
      </c>
      <c r="M313" s="4">
        <f>SUM(E313:L313)/3</f>
        <v>7.0333333333333341</v>
      </c>
    </row>
    <row r="314" spans="1:13" ht="21" customHeight="1">
      <c r="A314" s="3">
        <v>105</v>
      </c>
      <c r="B314" s="5" t="s">
        <v>758</v>
      </c>
      <c r="C314" s="2" t="s">
        <v>912</v>
      </c>
      <c r="D314" s="2" t="s">
        <v>759</v>
      </c>
      <c r="E314" s="2">
        <v>7.75</v>
      </c>
      <c r="F314" s="3"/>
      <c r="G314" s="3"/>
      <c r="H314" s="7"/>
      <c r="I314" s="3">
        <v>6.85</v>
      </c>
      <c r="J314" s="3"/>
      <c r="K314" s="3"/>
      <c r="L314" s="3">
        <v>6.5</v>
      </c>
      <c r="M314" s="4">
        <f>SUM(E314:L314)/3</f>
        <v>7.0333333333333341</v>
      </c>
    </row>
    <row r="315" spans="1:13" ht="21" customHeight="1">
      <c r="A315" s="3">
        <v>115</v>
      </c>
      <c r="B315" s="5" t="s">
        <v>348</v>
      </c>
      <c r="C315" s="2" t="s">
        <v>905</v>
      </c>
      <c r="D315" s="2" t="s">
        <v>349</v>
      </c>
      <c r="E315" s="2">
        <v>8.5</v>
      </c>
      <c r="F315" s="3">
        <v>6.35</v>
      </c>
      <c r="G315" s="3"/>
      <c r="H315" s="7"/>
      <c r="I315" s="3"/>
      <c r="J315" s="3"/>
      <c r="K315" s="3"/>
      <c r="L315" s="3">
        <v>6.25</v>
      </c>
      <c r="M315" s="4">
        <f>SUM(E315:L315)/3</f>
        <v>7.0333333333333341</v>
      </c>
    </row>
    <row r="316" spans="1:13" ht="21" customHeight="1">
      <c r="A316" s="3">
        <v>68</v>
      </c>
      <c r="B316" s="5" t="s">
        <v>596</v>
      </c>
      <c r="C316" s="2" t="s">
        <v>914</v>
      </c>
      <c r="D316" s="2" t="s">
        <v>597</v>
      </c>
      <c r="E316" s="2">
        <v>5.5</v>
      </c>
      <c r="F316" s="3"/>
      <c r="G316" s="3"/>
      <c r="H316" s="7"/>
      <c r="I316" s="3">
        <v>6.75</v>
      </c>
      <c r="J316" s="3"/>
      <c r="K316" s="3"/>
      <c r="L316" s="3">
        <v>9</v>
      </c>
      <c r="M316" s="4">
        <f>SUM(E316:L316)/3</f>
        <v>7.083333333333333</v>
      </c>
    </row>
    <row r="317" spans="1:13" ht="21" customHeight="1">
      <c r="A317" s="3">
        <v>369</v>
      </c>
      <c r="B317" s="5" t="s">
        <v>38</v>
      </c>
      <c r="C317" s="2" t="s">
        <v>907</v>
      </c>
      <c r="D317" s="2" t="s">
        <v>39</v>
      </c>
      <c r="E317" s="2">
        <v>6.5</v>
      </c>
      <c r="F317" s="3">
        <v>7.25</v>
      </c>
      <c r="G317" s="3">
        <v>7.5</v>
      </c>
      <c r="H317" s="7"/>
      <c r="I317" s="3"/>
      <c r="J317" s="3"/>
      <c r="K317" s="3"/>
      <c r="L317" s="3"/>
      <c r="M317" s="4">
        <f>SUM(E317:L317)/3</f>
        <v>7.083333333333333</v>
      </c>
    </row>
    <row r="318" spans="1:13" ht="21" customHeight="1">
      <c r="A318" s="3">
        <v>393</v>
      </c>
      <c r="B318" s="5" t="s">
        <v>133</v>
      </c>
      <c r="C318" s="2" t="s">
        <v>911</v>
      </c>
      <c r="D318" s="2" t="s">
        <v>134</v>
      </c>
      <c r="E318" s="2">
        <v>8.25</v>
      </c>
      <c r="F318" s="3">
        <v>6.5</v>
      </c>
      <c r="G318" s="3">
        <v>6.5</v>
      </c>
      <c r="H318" s="7"/>
      <c r="I318" s="3"/>
      <c r="J318" s="3"/>
      <c r="K318" s="3"/>
      <c r="L318" s="3"/>
      <c r="M318" s="4">
        <f>SUM(E318:L318)/3</f>
        <v>7.083333333333333</v>
      </c>
    </row>
    <row r="319" spans="1:13" ht="21" customHeight="1">
      <c r="A319" s="3">
        <v>109</v>
      </c>
      <c r="B319" s="5" t="s">
        <v>225</v>
      </c>
      <c r="C319" s="2" t="s">
        <v>905</v>
      </c>
      <c r="D319" s="2" t="s">
        <v>226</v>
      </c>
      <c r="E319" s="2">
        <v>9.75</v>
      </c>
      <c r="F319" s="3">
        <v>5.25</v>
      </c>
      <c r="G319" s="3"/>
      <c r="H319" s="7"/>
      <c r="I319" s="3"/>
      <c r="J319" s="3"/>
      <c r="K319" s="3"/>
      <c r="L319" s="3">
        <v>6.5</v>
      </c>
      <c r="M319" s="4">
        <f>SUM(E319:L319)/3</f>
        <v>7.166666666666667</v>
      </c>
    </row>
    <row r="320" spans="1:13" ht="21" customHeight="1">
      <c r="A320" s="3">
        <v>375</v>
      </c>
      <c r="B320" s="5" t="s">
        <v>497</v>
      </c>
      <c r="C320" s="2" t="s">
        <v>911</v>
      </c>
      <c r="D320" s="2" t="s">
        <v>498</v>
      </c>
      <c r="E320" s="2">
        <v>8.75</v>
      </c>
      <c r="F320" s="3">
        <v>5.35</v>
      </c>
      <c r="G320" s="3">
        <v>7.5</v>
      </c>
      <c r="H320" s="7"/>
      <c r="I320" s="3"/>
      <c r="J320" s="3"/>
      <c r="K320" s="3"/>
      <c r="L320" s="3"/>
      <c r="M320" s="4">
        <f>SUM(E320:L320)/3</f>
        <v>7.2</v>
      </c>
    </row>
    <row r="321" spans="1:13" ht="21" customHeight="1">
      <c r="A321" s="3">
        <v>5</v>
      </c>
      <c r="B321" s="5" t="s">
        <v>312</v>
      </c>
      <c r="C321" s="2" t="s">
        <v>913</v>
      </c>
      <c r="D321" s="2" t="s">
        <v>313</v>
      </c>
      <c r="E321" s="2">
        <v>6.75</v>
      </c>
      <c r="F321" s="3"/>
      <c r="G321" s="3"/>
      <c r="H321" s="7"/>
      <c r="I321" s="3"/>
      <c r="J321" s="3">
        <v>8</v>
      </c>
      <c r="K321" s="3"/>
      <c r="L321" s="3">
        <v>7</v>
      </c>
      <c r="M321" s="4">
        <f>SUM(E321:L321)/3</f>
        <v>7.25</v>
      </c>
    </row>
    <row r="322" spans="1:13" ht="21" customHeight="1">
      <c r="A322" s="3">
        <v>79</v>
      </c>
      <c r="B322" s="5" t="s">
        <v>278</v>
      </c>
      <c r="C322" s="2" t="s">
        <v>907</v>
      </c>
      <c r="D322" s="2" t="s">
        <v>279</v>
      </c>
      <c r="E322" s="2">
        <v>7</v>
      </c>
      <c r="F322" s="3">
        <v>6.75</v>
      </c>
      <c r="G322" s="3"/>
      <c r="H322" s="7"/>
      <c r="I322" s="3"/>
      <c r="J322" s="3"/>
      <c r="K322" s="3"/>
      <c r="L322" s="3">
        <v>8</v>
      </c>
      <c r="M322" s="4">
        <f>SUM(E322:L322)/3</f>
        <v>7.25</v>
      </c>
    </row>
    <row r="323" spans="1:13" ht="21" customHeight="1">
      <c r="A323" s="3">
        <v>192</v>
      </c>
      <c r="B323" s="5" t="s">
        <v>182</v>
      </c>
      <c r="C323" s="2" t="s">
        <v>914</v>
      </c>
      <c r="D323" s="2" t="s">
        <v>183</v>
      </c>
      <c r="E323" s="2">
        <v>6.5</v>
      </c>
      <c r="F323" s="3"/>
      <c r="G323" s="3"/>
      <c r="H323" s="7"/>
      <c r="I323" s="3">
        <v>8.5</v>
      </c>
      <c r="J323" s="3"/>
      <c r="K323" s="3">
        <v>6.75</v>
      </c>
      <c r="L323" s="3"/>
      <c r="M323" s="4">
        <f>SUM(E323:L323)/3</f>
        <v>7.25</v>
      </c>
    </row>
    <row r="324" spans="1:13" ht="21" customHeight="1">
      <c r="A324" s="3">
        <v>355</v>
      </c>
      <c r="B324" s="5" t="s">
        <v>253</v>
      </c>
      <c r="C324" s="2" t="s">
        <v>912</v>
      </c>
      <c r="D324" s="2" t="s">
        <v>254</v>
      </c>
      <c r="E324" s="2">
        <v>6.25</v>
      </c>
      <c r="F324" s="3">
        <v>7</v>
      </c>
      <c r="G324" s="3">
        <v>8.5</v>
      </c>
      <c r="H324" s="7"/>
      <c r="I324" s="3"/>
      <c r="J324" s="3"/>
      <c r="K324" s="3"/>
      <c r="L324" s="3"/>
      <c r="M324" s="4">
        <f>SUM(E324:L324)/3</f>
        <v>7.25</v>
      </c>
    </row>
    <row r="325" spans="1:13" ht="21" customHeight="1">
      <c r="A325" s="3">
        <v>389</v>
      </c>
      <c r="B325" s="5" t="s">
        <v>10</v>
      </c>
      <c r="C325" s="2" t="s">
        <v>904</v>
      </c>
      <c r="D325" s="2" t="s">
        <v>11</v>
      </c>
      <c r="E325" s="2">
        <v>8.5</v>
      </c>
      <c r="F325" s="3">
        <v>6.5</v>
      </c>
      <c r="G325" s="3">
        <v>6.75</v>
      </c>
      <c r="H325" s="7"/>
      <c r="I325" s="3"/>
      <c r="J325" s="3"/>
      <c r="K325" s="3"/>
      <c r="L325" s="3"/>
      <c r="M325" s="4">
        <f>SUM(E325:L325)/3</f>
        <v>7.25</v>
      </c>
    </row>
    <row r="326" spans="1:13" ht="21" customHeight="1">
      <c r="A326" s="3">
        <v>19</v>
      </c>
      <c r="B326" s="5" t="s">
        <v>680</v>
      </c>
      <c r="C326" s="2" t="s">
        <v>913</v>
      </c>
      <c r="D326" s="2" t="s">
        <v>681</v>
      </c>
      <c r="E326" s="2">
        <v>7.75</v>
      </c>
      <c r="F326" s="3"/>
      <c r="G326" s="3"/>
      <c r="H326" s="7"/>
      <c r="I326" s="3"/>
      <c r="J326" s="3">
        <v>8.5</v>
      </c>
      <c r="K326" s="3"/>
      <c r="L326" s="3">
        <v>5.75</v>
      </c>
      <c r="M326" s="4">
        <f>SUM(E326:L326)/3</f>
        <v>7.333333333333333</v>
      </c>
    </row>
    <row r="327" spans="1:13" ht="21" customHeight="1">
      <c r="A327" s="3">
        <v>145</v>
      </c>
      <c r="B327" s="5" t="s">
        <v>388</v>
      </c>
      <c r="C327" s="2" t="s">
        <v>915</v>
      </c>
      <c r="D327" s="2" t="s">
        <v>389</v>
      </c>
      <c r="E327" s="2">
        <v>10</v>
      </c>
      <c r="F327" s="3"/>
      <c r="G327" s="3"/>
      <c r="H327" s="7"/>
      <c r="I327" s="3"/>
      <c r="J327" s="3"/>
      <c r="K327" s="3">
        <v>7</v>
      </c>
      <c r="L327" s="3">
        <v>5</v>
      </c>
      <c r="M327" s="4">
        <f>SUM(E327:L327)/3</f>
        <v>7.333333333333333</v>
      </c>
    </row>
    <row r="328" spans="1:13" ht="21" customHeight="1">
      <c r="A328" s="3">
        <v>182</v>
      </c>
      <c r="B328" s="5" t="s">
        <v>790</v>
      </c>
      <c r="C328" s="2" t="s">
        <v>914</v>
      </c>
      <c r="D328" s="2" t="s">
        <v>791</v>
      </c>
      <c r="E328" s="2">
        <v>5.25</v>
      </c>
      <c r="F328" s="3"/>
      <c r="G328" s="3"/>
      <c r="H328" s="7"/>
      <c r="I328" s="3">
        <v>8</v>
      </c>
      <c r="J328" s="3"/>
      <c r="K328" s="3">
        <v>8.75</v>
      </c>
      <c r="L328" s="3"/>
      <c r="M328" s="4">
        <f>SUM(E328:L328)/3</f>
        <v>7.333333333333333</v>
      </c>
    </row>
    <row r="329" spans="1:13" ht="21" customHeight="1">
      <c r="A329" s="3">
        <v>193</v>
      </c>
      <c r="B329" s="5" t="s">
        <v>280</v>
      </c>
      <c r="C329" s="2" t="s">
        <v>913</v>
      </c>
      <c r="D329" s="2" t="s">
        <v>281</v>
      </c>
      <c r="E329" s="2">
        <v>7.75</v>
      </c>
      <c r="F329" s="3"/>
      <c r="G329" s="3"/>
      <c r="H329" s="7"/>
      <c r="I329" s="3">
        <v>7.5</v>
      </c>
      <c r="J329" s="3"/>
      <c r="K329" s="3">
        <v>6.75</v>
      </c>
      <c r="L329" s="3"/>
      <c r="M329" s="4">
        <f>SUM(E329:L329)/3</f>
        <v>7.333333333333333</v>
      </c>
    </row>
    <row r="330" spans="1:13" ht="21" customHeight="1">
      <c r="A330" s="3">
        <v>194</v>
      </c>
      <c r="B330" s="5" t="s">
        <v>43</v>
      </c>
      <c r="C330" s="2" t="s">
        <v>914</v>
      </c>
      <c r="D330" s="2" t="s">
        <v>44</v>
      </c>
      <c r="E330" s="2">
        <v>8</v>
      </c>
      <c r="F330" s="3"/>
      <c r="G330" s="3"/>
      <c r="H330" s="7"/>
      <c r="I330" s="3">
        <v>7.25</v>
      </c>
      <c r="J330" s="3"/>
      <c r="K330" s="3">
        <v>6.75</v>
      </c>
      <c r="L330" s="3"/>
      <c r="M330" s="4">
        <f>SUM(E330:L330)/3</f>
        <v>7.333333333333333</v>
      </c>
    </row>
    <row r="331" spans="1:13" ht="21" customHeight="1">
      <c r="A331" s="3">
        <v>199</v>
      </c>
      <c r="B331" s="5" t="s">
        <v>168</v>
      </c>
      <c r="C331" s="2" t="s">
        <v>913</v>
      </c>
      <c r="D331" s="2" t="s">
        <v>169</v>
      </c>
      <c r="E331" s="2">
        <v>9.75</v>
      </c>
      <c r="F331" s="3"/>
      <c r="G331" s="3"/>
      <c r="H331" s="7"/>
      <c r="I331" s="3">
        <v>5.75</v>
      </c>
      <c r="J331" s="3"/>
      <c r="K331" s="3">
        <v>6.5</v>
      </c>
      <c r="L331" s="3"/>
      <c r="M331" s="4">
        <f>SUM(E331:L331)/3</f>
        <v>7.333333333333333</v>
      </c>
    </row>
    <row r="332" spans="1:13" ht="21" customHeight="1">
      <c r="A332" s="3">
        <v>323</v>
      </c>
      <c r="B332" s="5" t="s">
        <v>684</v>
      </c>
      <c r="C332" s="2" t="s">
        <v>905</v>
      </c>
      <c r="D332" s="2" t="s">
        <v>685</v>
      </c>
      <c r="E332" s="2">
        <v>8</v>
      </c>
      <c r="F332" s="3"/>
      <c r="G332" s="3">
        <v>7</v>
      </c>
      <c r="H332" s="7">
        <v>7</v>
      </c>
      <c r="I332" s="3"/>
      <c r="J332" s="3"/>
      <c r="K332" s="3"/>
      <c r="L332" s="3"/>
      <c r="M332" s="4">
        <f>SUM(E332:L332)/3</f>
        <v>7.333333333333333</v>
      </c>
    </row>
    <row r="333" spans="1:13" ht="21" customHeight="1">
      <c r="A333" s="3">
        <v>373</v>
      </c>
      <c r="B333" s="5" t="s">
        <v>589</v>
      </c>
      <c r="C333" s="2" t="s">
        <v>911</v>
      </c>
      <c r="D333" s="2" t="s">
        <v>590</v>
      </c>
      <c r="E333" s="2">
        <v>8.75</v>
      </c>
      <c r="F333" s="3">
        <v>5.85</v>
      </c>
      <c r="G333" s="3">
        <v>7.5</v>
      </c>
      <c r="H333" s="7"/>
      <c r="I333" s="3"/>
      <c r="J333" s="3"/>
      <c r="K333" s="3"/>
      <c r="L333" s="3"/>
      <c r="M333" s="4">
        <f>SUM(E333:L333)/3</f>
        <v>7.3666666666666671</v>
      </c>
    </row>
    <row r="334" spans="1:13" ht="21" customHeight="1">
      <c r="A334" s="3">
        <v>28</v>
      </c>
      <c r="B334" s="5" t="s">
        <v>734</v>
      </c>
      <c r="C334" s="2" t="s">
        <v>913</v>
      </c>
      <c r="D334" s="2" t="s">
        <v>735</v>
      </c>
      <c r="E334" s="2">
        <v>7.25</v>
      </c>
      <c r="F334" s="3"/>
      <c r="G334" s="3"/>
      <c r="H334" s="7"/>
      <c r="I334" s="3"/>
      <c r="J334" s="3">
        <v>7.75</v>
      </c>
      <c r="K334" s="3"/>
      <c r="L334" s="3">
        <v>7.25</v>
      </c>
      <c r="M334" s="4">
        <f>SUM(E334:L334)/3</f>
        <v>7.416666666666667</v>
      </c>
    </row>
    <row r="335" spans="1:13" ht="21" customHeight="1">
      <c r="A335" s="3">
        <v>152</v>
      </c>
      <c r="B335" s="5" t="s">
        <v>780</v>
      </c>
      <c r="C335" s="2" t="s">
        <v>904</v>
      </c>
      <c r="D335" s="2" t="s">
        <v>781</v>
      </c>
      <c r="E335" s="2">
        <v>9</v>
      </c>
      <c r="F335" s="3">
        <v>8.25</v>
      </c>
      <c r="G335" s="3"/>
      <c r="H335" s="7"/>
      <c r="I335" s="3"/>
      <c r="J335" s="3"/>
      <c r="K335" s="3"/>
      <c r="L335" s="3">
        <v>5</v>
      </c>
      <c r="M335" s="4">
        <f>SUM(E335:L335)/3</f>
        <v>7.416666666666667</v>
      </c>
    </row>
    <row r="336" spans="1:13" ht="21" customHeight="1">
      <c r="A336" s="3">
        <v>372</v>
      </c>
      <c r="B336" s="5" t="s">
        <v>364</v>
      </c>
      <c r="C336" s="2" t="s">
        <v>907</v>
      </c>
      <c r="D336" s="2" t="s">
        <v>365</v>
      </c>
      <c r="E336" s="2">
        <v>8.25</v>
      </c>
      <c r="F336" s="3">
        <v>6.5</v>
      </c>
      <c r="G336" s="3">
        <v>7.5</v>
      </c>
      <c r="H336" s="7"/>
      <c r="I336" s="3"/>
      <c r="J336" s="3"/>
      <c r="K336" s="3"/>
      <c r="L336" s="3"/>
      <c r="M336" s="4">
        <f>SUM(E336:L336)/3</f>
        <v>7.416666666666667</v>
      </c>
    </row>
    <row r="337" spans="1:13" ht="21" customHeight="1">
      <c r="A337" s="3">
        <v>390</v>
      </c>
      <c r="B337" s="5" t="s">
        <v>722</v>
      </c>
      <c r="C337" s="2" t="s">
        <v>905</v>
      </c>
      <c r="D337" s="2" t="s">
        <v>723</v>
      </c>
      <c r="E337" s="2">
        <v>10</v>
      </c>
      <c r="F337" s="3">
        <v>5.5</v>
      </c>
      <c r="G337" s="3">
        <v>6.75</v>
      </c>
      <c r="H337" s="7"/>
      <c r="I337" s="3"/>
      <c r="J337" s="3"/>
      <c r="K337" s="3"/>
      <c r="L337" s="3"/>
      <c r="M337" s="4">
        <f>SUM(E337:L337)/3</f>
        <v>7.416666666666667</v>
      </c>
    </row>
    <row r="338" spans="1:13" ht="21" customHeight="1">
      <c r="A338" s="3">
        <v>84</v>
      </c>
      <c r="B338" s="5" t="s">
        <v>212</v>
      </c>
      <c r="C338" s="2" t="s">
        <v>911</v>
      </c>
      <c r="D338" s="2" t="s">
        <v>213</v>
      </c>
      <c r="E338" s="2">
        <v>5.85</v>
      </c>
      <c r="F338" s="3"/>
      <c r="G338" s="3">
        <v>9</v>
      </c>
      <c r="H338" s="7"/>
      <c r="I338" s="3"/>
      <c r="J338" s="3"/>
      <c r="K338" s="3"/>
      <c r="L338" s="3">
        <v>7.5</v>
      </c>
      <c r="M338" s="4">
        <f>SUM(E338:L338)/3</f>
        <v>7.45</v>
      </c>
    </row>
    <row r="339" spans="1:13" ht="21" customHeight="1">
      <c r="A339" s="3">
        <v>92</v>
      </c>
      <c r="B339" s="5" t="s">
        <v>730</v>
      </c>
      <c r="C339" s="2" t="s">
        <v>914</v>
      </c>
      <c r="D339" s="2" t="s">
        <v>731</v>
      </c>
      <c r="E339" s="2">
        <v>9.5</v>
      </c>
      <c r="F339" s="3"/>
      <c r="G339" s="3"/>
      <c r="H339" s="7"/>
      <c r="I339" s="3"/>
      <c r="J339" s="3"/>
      <c r="K339" s="3">
        <v>5.85</v>
      </c>
      <c r="L339" s="3">
        <v>7</v>
      </c>
      <c r="M339" s="4">
        <f>SUM(E339:L339)/3</f>
        <v>7.45</v>
      </c>
    </row>
    <row r="340" spans="1:13" ht="21" customHeight="1">
      <c r="A340" s="3">
        <v>275</v>
      </c>
      <c r="B340" s="5" t="s">
        <v>320</v>
      </c>
      <c r="C340" s="2" t="s">
        <v>911</v>
      </c>
      <c r="D340" s="2" t="s">
        <v>321</v>
      </c>
      <c r="E340" s="2">
        <v>8.25</v>
      </c>
      <c r="F340" s="3">
        <v>6.1</v>
      </c>
      <c r="G340" s="3"/>
      <c r="H340" s="7"/>
      <c r="I340" s="3">
        <v>8</v>
      </c>
      <c r="J340" s="3"/>
      <c r="K340" s="3"/>
      <c r="L340" s="3"/>
      <c r="M340" s="4">
        <f>SUM(E340:L340)/3</f>
        <v>7.45</v>
      </c>
    </row>
    <row r="341" spans="1:13" ht="21" customHeight="1">
      <c r="A341" s="3">
        <v>388</v>
      </c>
      <c r="B341" s="5" t="s">
        <v>243</v>
      </c>
      <c r="C341" s="2" t="s">
        <v>907</v>
      </c>
      <c r="D341" s="2" t="s">
        <v>244</v>
      </c>
      <c r="E341" s="2">
        <v>8.5</v>
      </c>
      <c r="F341" s="3">
        <v>7.1</v>
      </c>
      <c r="G341" s="3">
        <v>6.75</v>
      </c>
      <c r="H341" s="7"/>
      <c r="I341" s="3"/>
      <c r="J341" s="3"/>
      <c r="K341" s="3"/>
      <c r="L341" s="3"/>
      <c r="M341" s="4">
        <f>SUM(E341:L341)/3</f>
        <v>7.45</v>
      </c>
    </row>
    <row r="342" spans="1:13" ht="21" customHeight="1">
      <c r="A342" s="3">
        <v>4</v>
      </c>
      <c r="B342" s="5" t="s">
        <v>188</v>
      </c>
      <c r="C342" s="2" t="s">
        <v>914</v>
      </c>
      <c r="D342" s="2" t="s">
        <v>189</v>
      </c>
      <c r="E342" s="2">
        <v>7.25</v>
      </c>
      <c r="F342" s="3"/>
      <c r="G342" s="3"/>
      <c r="H342" s="7"/>
      <c r="I342" s="3"/>
      <c r="J342" s="3">
        <v>8</v>
      </c>
      <c r="K342" s="3"/>
      <c r="L342" s="3">
        <v>7.25</v>
      </c>
      <c r="M342" s="4">
        <f>SUM(E342:L342)/3</f>
        <v>7.5</v>
      </c>
    </row>
    <row r="343" spans="1:13" ht="21" customHeight="1">
      <c r="A343" s="3">
        <v>33</v>
      </c>
      <c r="B343" s="5" t="s">
        <v>190</v>
      </c>
      <c r="C343" s="2" t="s">
        <v>915</v>
      </c>
      <c r="D343" s="2" t="s">
        <v>191</v>
      </c>
      <c r="E343" s="2">
        <v>9</v>
      </c>
      <c r="F343" s="3"/>
      <c r="G343" s="3"/>
      <c r="H343" s="7"/>
      <c r="I343" s="3"/>
      <c r="J343" s="3">
        <v>7.5</v>
      </c>
      <c r="K343" s="3">
        <v>6</v>
      </c>
      <c r="L343" s="3"/>
      <c r="M343" s="4">
        <f>SUM(E343:L343)/3</f>
        <v>7.5</v>
      </c>
    </row>
    <row r="344" spans="1:13" ht="21" customHeight="1">
      <c r="A344" s="3">
        <v>113</v>
      </c>
      <c r="B344" s="5" t="s">
        <v>583</v>
      </c>
      <c r="C344" s="2" t="s">
        <v>909</v>
      </c>
      <c r="D344" s="2" t="s">
        <v>584</v>
      </c>
      <c r="E344" s="2">
        <v>7.5</v>
      </c>
      <c r="F344" s="3"/>
      <c r="G344" s="3">
        <v>8.75</v>
      </c>
      <c r="H344" s="7"/>
      <c r="I344" s="3"/>
      <c r="J344" s="3"/>
      <c r="K344" s="3"/>
      <c r="L344" s="3">
        <v>6.25</v>
      </c>
      <c r="M344" s="4">
        <f>SUM(E344:L344)/3</f>
        <v>7.5</v>
      </c>
    </row>
    <row r="345" spans="1:13" ht="21" customHeight="1">
      <c r="A345" s="3">
        <v>140</v>
      </c>
      <c r="B345" s="5" t="s">
        <v>708</v>
      </c>
      <c r="C345" s="2" t="s">
        <v>904</v>
      </c>
      <c r="D345" s="2" t="s">
        <v>709</v>
      </c>
      <c r="E345" s="2">
        <v>9.25</v>
      </c>
      <c r="F345" s="3">
        <v>7.75</v>
      </c>
      <c r="G345" s="3"/>
      <c r="H345" s="7"/>
      <c r="I345" s="3"/>
      <c r="J345" s="3"/>
      <c r="K345" s="3"/>
      <c r="L345" s="3">
        <v>5.5</v>
      </c>
      <c r="M345" s="4">
        <f>SUM(E345:L345)/3</f>
        <v>7.5</v>
      </c>
    </row>
    <row r="346" spans="1:13" ht="21" customHeight="1">
      <c r="A346" s="3">
        <v>347</v>
      </c>
      <c r="B346" s="5" t="s">
        <v>22</v>
      </c>
      <c r="C346" s="2" t="s">
        <v>905</v>
      </c>
      <c r="D346" s="2" t="s">
        <v>23</v>
      </c>
      <c r="E346" s="2">
        <v>7.75</v>
      </c>
      <c r="F346" s="3">
        <v>5.75</v>
      </c>
      <c r="G346" s="3">
        <v>9</v>
      </c>
      <c r="H346" s="7"/>
      <c r="I346" s="3"/>
      <c r="J346" s="3"/>
      <c r="K346" s="3"/>
      <c r="L346" s="3"/>
      <c r="M346" s="4">
        <f>SUM(E346:L346)/3</f>
        <v>7.5</v>
      </c>
    </row>
    <row r="347" spans="1:13" ht="21" customHeight="1">
      <c r="A347" s="3">
        <v>139</v>
      </c>
      <c r="B347" s="5" t="s">
        <v>62</v>
      </c>
      <c r="C347" s="2" t="s">
        <v>904</v>
      </c>
      <c r="D347" s="2" t="s">
        <v>63</v>
      </c>
      <c r="E347" s="2">
        <v>8.75</v>
      </c>
      <c r="F347" s="3">
        <v>8.35</v>
      </c>
      <c r="G347" s="3"/>
      <c r="H347" s="7"/>
      <c r="I347" s="3"/>
      <c r="J347" s="3"/>
      <c r="K347" s="3"/>
      <c r="L347" s="3">
        <v>5.5</v>
      </c>
      <c r="M347" s="4">
        <f>SUM(E347:L347)/3</f>
        <v>7.5333333333333341</v>
      </c>
    </row>
    <row r="348" spans="1:13" ht="21" customHeight="1">
      <c r="A348" s="3">
        <v>364</v>
      </c>
      <c r="B348" s="5" t="s">
        <v>414</v>
      </c>
      <c r="C348" s="2" t="s">
        <v>907</v>
      </c>
      <c r="D348" s="2" t="s">
        <v>415</v>
      </c>
      <c r="E348" s="2">
        <v>7.75</v>
      </c>
      <c r="F348" s="3">
        <v>6.85</v>
      </c>
      <c r="G348" s="3">
        <v>8</v>
      </c>
      <c r="H348" s="7"/>
      <c r="I348" s="3"/>
      <c r="J348" s="3"/>
      <c r="K348" s="3"/>
      <c r="L348" s="3"/>
      <c r="M348" s="4">
        <f>SUM(E348:L348)/3</f>
        <v>7.5333333333333341</v>
      </c>
    </row>
    <row r="349" spans="1:13" ht="21" customHeight="1">
      <c r="A349" s="3">
        <v>395</v>
      </c>
      <c r="B349" s="5" t="s">
        <v>644</v>
      </c>
      <c r="C349" s="2" t="s">
        <v>905</v>
      </c>
      <c r="D349" s="2" t="s">
        <v>645</v>
      </c>
      <c r="E349" s="2">
        <v>8.5</v>
      </c>
      <c r="F349" s="3">
        <v>8</v>
      </c>
      <c r="G349" s="3">
        <v>6.1</v>
      </c>
      <c r="H349" s="7"/>
      <c r="I349" s="3"/>
      <c r="J349" s="3"/>
      <c r="K349" s="3"/>
      <c r="L349" s="3"/>
      <c r="M349" s="4">
        <f>SUM(E349:L349)/3</f>
        <v>7.5333333333333341</v>
      </c>
    </row>
    <row r="350" spans="1:13" ht="21" customHeight="1">
      <c r="A350" s="3">
        <v>114</v>
      </c>
      <c r="B350" s="5" t="s">
        <v>436</v>
      </c>
      <c r="C350" s="2" t="s">
        <v>904</v>
      </c>
      <c r="D350" s="2" t="s">
        <v>437</v>
      </c>
      <c r="E350" s="2">
        <v>10</v>
      </c>
      <c r="F350" s="3">
        <v>6.5</v>
      </c>
      <c r="G350" s="3"/>
      <c r="H350" s="7"/>
      <c r="I350" s="3"/>
      <c r="J350" s="3"/>
      <c r="K350" s="3"/>
      <c r="L350" s="3">
        <v>6.25</v>
      </c>
      <c r="M350" s="4">
        <f>SUM(E350:L350)/3</f>
        <v>7.583333333333333</v>
      </c>
    </row>
    <row r="351" spans="1:13" ht="21" customHeight="1">
      <c r="A351" s="3">
        <v>124</v>
      </c>
      <c r="B351" s="5" t="s">
        <v>296</v>
      </c>
      <c r="C351" s="2" t="s">
        <v>913</v>
      </c>
      <c r="D351" s="2" t="s">
        <v>297</v>
      </c>
      <c r="E351" s="2">
        <v>10</v>
      </c>
      <c r="F351" s="3"/>
      <c r="G351" s="3"/>
      <c r="H351" s="7"/>
      <c r="I351" s="3"/>
      <c r="J351" s="3"/>
      <c r="K351" s="3">
        <v>7</v>
      </c>
      <c r="L351" s="3">
        <v>5.75</v>
      </c>
      <c r="M351" s="4">
        <f>SUM(E351:L351)/3</f>
        <v>7.583333333333333</v>
      </c>
    </row>
    <row r="352" spans="1:13" ht="21" customHeight="1">
      <c r="A352" s="3">
        <v>187</v>
      </c>
      <c r="B352" s="5" t="s">
        <v>569</v>
      </c>
      <c r="C352" s="2" t="s">
        <v>914</v>
      </c>
      <c r="D352" s="2" t="s">
        <v>570</v>
      </c>
      <c r="E352" s="2">
        <v>7.75</v>
      </c>
      <c r="F352" s="3"/>
      <c r="G352" s="3"/>
      <c r="H352" s="7"/>
      <c r="I352" s="3">
        <v>7</v>
      </c>
      <c r="J352" s="3"/>
      <c r="K352" s="3">
        <v>8</v>
      </c>
      <c r="L352" s="3"/>
      <c r="M352" s="4">
        <f>SUM(E352:L352)/3</f>
        <v>7.583333333333333</v>
      </c>
    </row>
    <row r="353" spans="1:13" ht="21" customHeight="1">
      <c r="A353" s="3">
        <v>356</v>
      </c>
      <c r="B353" s="5" t="s">
        <v>807</v>
      </c>
      <c r="C353" s="2" t="s">
        <v>907</v>
      </c>
      <c r="D353" s="2" t="s">
        <v>808</v>
      </c>
      <c r="E353" s="2">
        <v>7.5</v>
      </c>
      <c r="F353" s="3">
        <v>6.75</v>
      </c>
      <c r="G353" s="3">
        <v>8.5</v>
      </c>
      <c r="H353" s="7"/>
      <c r="I353" s="3"/>
      <c r="J353" s="3"/>
      <c r="K353" s="3"/>
      <c r="L353" s="3"/>
      <c r="M353" s="4">
        <f>SUM(E353:L353)/3</f>
        <v>7.583333333333333</v>
      </c>
    </row>
    <row r="354" spans="1:13" ht="21" customHeight="1">
      <c r="A354" s="3">
        <v>367</v>
      </c>
      <c r="B354" s="5" t="s">
        <v>770</v>
      </c>
      <c r="C354" s="2" t="s">
        <v>904</v>
      </c>
      <c r="D354" s="2" t="s">
        <v>771</v>
      </c>
      <c r="E354" s="2">
        <v>7.5</v>
      </c>
      <c r="F354" s="3">
        <v>7.5</v>
      </c>
      <c r="G354" s="3">
        <v>7.75</v>
      </c>
      <c r="H354" s="7"/>
      <c r="I354" s="3"/>
      <c r="J354" s="3"/>
      <c r="K354" s="3"/>
      <c r="L354" s="3"/>
      <c r="M354" s="4">
        <f>SUM(E354:L354)/3</f>
        <v>7.583333333333333</v>
      </c>
    </row>
    <row r="355" spans="1:13" ht="21" customHeight="1">
      <c r="A355" s="3">
        <v>363</v>
      </c>
      <c r="B355" s="5" t="s">
        <v>95</v>
      </c>
      <c r="C355" s="2" t="s">
        <v>905</v>
      </c>
      <c r="D355" s="2" t="s">
        <v>96</v>
      </c>
      <c r="E355" s="2">
        <v>7.75</v>
      </c>
      <c r="F355" s="3">
        <v>7.1</v>
      </c>
      <c r="G355" s="3">
        <v>8</v>
      </c>
      <c r="H355" s="7"/>
      <c r="I355" s="3"/>
      <c r="J355" s="3"/>
      <c r="K355" s="3"/>
      <c r="L355" s="3"/>
      <c r="M355" s="4">
        <f>SUM(E355:L355)/3</f>
        <v>7.6166666666666671</v>
      </c>
    </row>
    <row r="356" spans="1:13" ht="21" customHeight="1">
      <c r="A356" s="3">
        <v>397</v>
      </c>
      <c r="B356" s="5" t="s">
        <v>754</v>
      </c>
      <c r="C356" s="2" t="s">
        <v>905</v>
      </c>
      <c r="D356" s="2" t="s">
        <v>755</v>
      </c>
      <c r="E356" s="2">
        <v>10</v>
      </c>
      <c r="F356" s="3">
        <v>6.85</v>
      </c>
      <c r="G356" s="3">
        <v>6</v>
      </c>
      <c r="H356" s="7"/>
      <c r="I356" s="3"/>
      <c r="J356" s="3"/>
      <c r="K356" s="3"/>
      <c r="L356" s="3"/>
      <c r="M356" s="4">
        <f>SUM(E356:L356)/3</f>
        <v>7.6166666666666671</v>
      </c>
    </row>
    <row r="357" spans="1:13" ht="21" customHeight="1">
      <c r="A357" s="3">
        <v>1</v>
      </c>
      <c r="B357" s="5" t="s">
        <v>809</v>
      </c>
      <c r="C357" s="2" t="s">
        <v>915</v>
      </c>
      <c r="D357" s="2" t="s">
        <v>810</v>
      </c>
      <c r="E357" s="2">
        <v>7.75</v>
      </c>
      <c r="F357" s="3"/>
      <c r="G357" s="3"/>
      <c r="H357" s="7"/>
      <c r="I357" s="3"/>
      <c r="J357" s="3">
        <v>9</v>
      </c>
      <c r="K357" s="3"/>
      <c r="L357" s="3">
        <v>6.25</v>
      </c>
      <c r="M357" s="4">
        <f>SUM(E357:L357)/3</f>
        <v>7.666666666666667</v>
      </c>
    </row>
    <row r="358" spans="1:13" ht="21" customHeight="1">
      <c r="A358" s="3">
        <v>24</v>
      </c>
      <c r="B358" s="5" t="s">
        <v>344</v>
      </c>
      <c r="C358" s="2" t="s">
        <v>914</v>
      </c>
      <c r="D358" s="2" t="s">
        <v>345</v>
      </c>
      <c r="E358" s="2">
        <v>8.75</v>
      </c>
      <c r="F358" s="3"/>
      <c r="G358" s="3"/>
      <c r="H358" s="7"/>
      <c r="I358" s="3"/>
      <c r="J358" s="3">
        <v>8.25</v>
      </c>
      <c r="K358" s="3"/>
      <c r="L358" s="3">
        <v>6</v>
      </c>
      <c r="M358" s="4">
        <f>SUM(E358:L358)/3</f>
        <v>7.666666666666667</v>
      </c>
    </row>
    <row r="359" spans="1:13" ht="21" customHeight="1">
      <c r="A359" s="3">
        <v>86</v>
      </c>
      <c r="B359" s="5" t="s">
        <v>503</v>
      </c>
      <c r="C359" s="2" t="s">
        <v>904</v>
      </c>
      <c r="D359" s="2" t="s">
        <v>504</v>
      </c>
      <c r="E359" s="2">
        <v>8</v>
      </c>
      <c r="F359" s="3">
        <v>7.5</v>
      </c>
      <c r="G359" s="3"/>
      <c r="H359" s="7"/>
      <c r="I359" s="3"/>
      <c r="J359" s="3"/>
      <c r="K359" s="3"/>
      <c r="L359" s="3">
        <v>7.5</v>
      </c>
      <c r="M359" s="4">
        <f>SUM(E359:L359)/3</f>
        <v>7.666666666666667</v>
      </c>
    </row>
    <row r="360" spans="1:13" ht="21" customHeight="1">
      <c r="A360" s="3">
        <v>89</v>
      </c>
      <c r="B360" s="5" t="s">
        <v>839</v>
      </c>
      <c r="C360" s="2" t="s">
        <v>904</v>
      </c>
      <c r="D360" s="2" t="s">
        <v>840</v>
      </c>
      <c r="E360" s="2">
        <v>8.5</v>
      </c>
      <c r="F360" s="3">
        <v>7.25</v>
      </c>
      <c r="G360" s="3"/>
      <c r="H360" s="7"/>
      <c r="I360" s="3"/>
      <c r="J360" s="3"/>
      <c r="K360" s="3"/>
      <c r="L360" s="3">
        <v>7.25</v>
      </c>
      <c r="M360" s="4">
        <f>SUM(E360:L360)/3</f>
        <v>7.666666666666667</v>
      </c>
    </row>
    <row r="361" spans="1:13" ht="21" customHeight="1">
      <c r="A361" s="3">
        <v>130</v>
      </c>
      <c r="B361" s="5" t="s">
        <v>158</v>
      </c>
      <c r="C361" s="2" t="s">
        <v>905</v>
      </c>
      <c r="D361" s="2" t="s">
        <v>159</v>
      </c>
      <c r="E361" s="2">
        <v>10</v>
      </c>
      <c r="F361" s="3">
        <v>7.25</v>
      </c>
      <c r="G361" s="3"/>
      <c r="H361" s="7"/>
      <c r="I361" s="3"/>
      <c r="J361" s="3"/>
      <c r="K361" s="3"/>
      <c r="L361" s="3">
        <v>5.75</v>
      </c>
      <c r="M361" s="4">
        <f>SUM(E361:L361)/3</f>
        <v>7.666666666666667</v>
      </c>
    </row>
    <row r="362" spans="1:13" ht="21" customHeight="1">
      <c r="A362" s="3">
        <v>186</v>
      </c>
      <c r="B362" s="5" t="s">
        <v>274</v>
      </c>
      <c r="C362" s="2" t="s">
        <v>913</v>
      </c>
      <c r="D362" s="2" t="s">
        <v>275</v>
      </c>
      <c r="E362" s="2">
        <v>6.75</v>
      </c>
      <c r="F362" s="3"/>
      <c r="G362" s="3"/>
      <c r="H362" s="7"/>
      <c r="I362" s="3">
        <v>8.25</v>
      </c>
      <c r="J362" s="3"/>
      <c r="K362" s="3">
        <v>8</v>
      </c>
      <c r="L362" s="3"/>
      <c r="M362" s="4">
        <f>SUM(E362:L362)/3</f>
        <v>7.666666666666667</v>
      </c>
    </row>
    <row r="363" spans="1:13" ht="21" customHeight="1">
      <c r="A363" s="3">
        <v>300</v>
      </c>
      <c r="B363" s="5" t="s">
        <v>263</v>
      </c>
      <c r="C363" s="2" t="s">
        <v>911</v>
      </c>
      <c r="D363" s="2" t="s">
        <v>264</v>
      </c>
      <c r="E363" s="2">
        <v>8.5</v>
      </c>
      <c r="F363" s="3">
        <v>9.25</v>
      </c>
      <c r="G363" s="3"/>
      <c r="H363" s="7"/>
      <c r="I363" s="3">
        <v>5.25</v>
      </c>
      <c r="J363" s="3"/>
      <c r="K363" s="3"/>
      <c r="L363" s="3"/>
      <c r="M363" s="4">
        <f>SUM(E363:L363)/3</f>
        <v>7.666666666666667</v>
      </c>
    </row>
    <row r="364" spans="1:13" ht="21" customHeight="1">
      <c r="A364" s="3">
        <v>327</v>
      </c>
      <c r="B364" s="5" t="s">
        <v>30</v>
      </c>
      <c r="C364" s="2" t="s">
        <v>905</v>
      </c>
      <c r="D364" s="2" t="s">
        <v>31</v>
      </c>
      <c r="E364" s="2">
        <v>9.75</v>
      </c>
      <c r="F364" s="3"/>
      <c r="G364" s="3">
        <v>7</v>
      </c>
      <c r="H364" s="7">
        <v>6.25</v>
      </c>
      <c r="I364" s="3"/>
      <c r="J364" s="3"/>
      <c r="K364" s="3"/>
      <c r="L364" s="3"/>
      <c r="M364" s="4">
        <f>SUM(E364:L364)/3</f>
        <v>7.666666666666667</v>
      </c>
    </row>
    <row r="365" spans="1:13" ht="21" customHeight="1">
      <c r="A365" s="3">
        <v>384</v>
      </c>
      <c r="B365" s="5" t="s">
        <v>426</v>
      </c>
      <c r="C365" s="2" t="s">
        <v>905</v>
      </c>
      <c r="D365" s="2" t="s">
        <v>427</v>
      </c>
      <c r="E365" s="2">
        <v>9</v>
      </c>
      <c r="F365" s="3">
        <v>7</v>
      </c>
      <c r="G365" s="3">
        <v>7</v>
      </c>
      <c r="H365" s="7"/>
      <c r="I365" s="3"/>
      <c r="J365" s="3"/>
      <c r="K365" s="3"/>
      <c r="L365" s="3"/>
      <c r="M365" s="4">
        <f>SUM(E365:L365)/3</f>
        <v>7.666666666666667</v>
      </c>
    </row>
    <row r="366" spans="1:13" ht="21" customHeight="1">
      <c r="A366" s="3">
        <v>102</v>
      </c>
      <c r="B366" s="5" t="s">
        <v>525</v>
      </c>
      <c r="C366" s="2" t="s">
        <v>904</v>
      </c>
      <c r="D366" s="2" t="s">
        <v>526</v>
      </c>
      <c r="E366" s="2">
        <v>9</v>
      </c>
      <c r="F366" s="3">
        <v>7.5</v>
      </c>
      <c r="G366" s="3"/>
      <c r="H366" s="7"/>
      <c r="I366" s="3"/>
      <c r="J366" s="3"/>
      <c r="K366" s="3"/>
      <c r="L366" s="3">
        <v>6.75</v>
      </c>
      <c r="M366" s="4">
        <f>SUM(E366:L366)/3</f>
        <v>7.75</v>
      </c>
    </row>
    <row r="367" spans="1:13" ht="21" customHeight="1">
      <c r="A367" s="3">
        <v>18</v>
      </c>
      <c r="B367" s="5" t="s">
        <v>624</v>
      </c>
      <c r="C367" s="2" t="s">
        <v>913</v>
      </c>
      <c r="D367" s="2" t="s">
        <v>625</v>
      </c>
      <c r="E367" s="2">
        <v>8.25</v>
      </c>
      <c r="F367" s="3"/>
      <c r="G367" s="3"/>
      <c r="H367" s="7"/>
      <c r="I367" s="3"/>
      <c r="J367" s="3">
        <v>8.75</v>
      </c>
      <c r="K367" s="3"/>
      <c r="L367" s="3">
        <v>6.5</v>
      </c>
      <c r="M367" s="4">
        <f>SUM(E367:L367)/3</f>
        <v>7.833333333333333</v>
      </c>
    </row>
    <row r="368" spans="1:13" ht="21" customHeight="1">
      <c r="A368" s="3">
        <v>183</v>
      </c>
      <c r="B368" s="5" t="s">
        <v>716</v>
      </c>
      <c r="C368" s="2" t="s">
        <v>914</v>
      </c>
      <c r="D368" s="2" t="s">
        <v>717</v>
      </c>
      <c r="E368" s="2">
        <v>8.25</v>
      </c>
      <c r="F368" s="3"/>
      <c r="G368" s="3"/>
      <c r="H368" s="7"/>
      <c r="I368" s="3">
        <v>6.75</v>
      </c>
      <c r="J368" s="3"/>
      <c r="K368" s="3">
        <v>8.5</v>
      </c>
      <c r="L368" s="3"/>
      <c r="M368" s="4">
        <f>SUM(E368:L368)/3</f>
        <v>7.833333333333333</v>
      </c>
    </row>
    <row r="369" spans="1:13" ht="21" customHeight="1">
      <c r="A369" s="3">
        <v>188</v>
      </c>
      <c r="B369" s="5" t="s">
        <v>97</v>
      </c>
      <c r="C369" s="2" t="s">
        <v>917</v>
      </c>
      <c r="D369" s="2" t="s">
        <v>98</v>
      </c>
      <c r="E369" s="2">
        <v>7</v>
      </c>
      <c r="F369" s="3"/>
      <c r="G369" s="3"/>
      <c r="H369" s="7"/>
      <c r="I369" s="3">
        <v>9</v>
      </c>
      <c r="J369" s="3"/>
      <c r="K369" s="3">
        <v>7.5</v>
      </c>
      <c r="L369" s="3"/>
      <c r="M369" s="4">
        <f>SUM(E369:L369)/3</f>
        <v>7.833333333333333</v>
      </c>
    </row>
    <row r="370" spans="1:13" ht="21" customHeight="1">
      <c r="A370" s="3">
        <v>195</v>
      </c>
      <c r="B370" s="5" t="s">
        <v>493</v>
      </c>
      <c r="C370" s="2" t="s">
        <v>915</v>
      </c>
      <c r="D370" s="2" t="s">
        <v>494</v>
      </c>
      <c r="E370" s="2">
        <v>9.5</v>
      </c>
      <c r="F370" s="3"/>
      <c r="G370" s="3"/>
      <c r="H370" s="7"/>
      <c r="I370" s="3">
        <v>7.25</v>
      </c>
      <c r="J370" s="3"/>
      <c r="K370" s="3">
        <v>6.75</v>
      </c>
      <c r="L370" s="3"/>
      <c r="M370" s="4">
        <f>SUM(E370:L370)/3</f>
        <v>7.833333333333333</v>
      </c>
    </row>
    <row r="371" spans="1:13" ht="21" customHeight="1">
      <c r="A371" s="3">
        <v>352</v>
      </c>
      <c r="B371" s="5" t="s">
        <v>308</v>
      </c>
      <c r="C371" s="2" t="s">
        <v>905</v>
      </c>
      <c r="D371" s="2" t="s">
        <v>309</v>
      </c>
      <c r="E371" s="2">
        <v>7.75</v>
      </c>
      <c r="F371" s="3">
        <v>7</v>
      </c>
      <c r="G371" s="3">
        <v>8.75</v>
      </c>
      <c r="H371" s="7"/>
      <c r="I371" s="3"/>
      <c r="J371" s="3"/>
      <c r="K371" s="3"/>
      <c r="L371" s="3"/>
      <c r="M371" s="4">
        <f>SUM(E371:L371)/3</f>
        <v>7.833333333333333</v>
      </c>
    </row>
    <row r="372" spans="1:13" ht="21" customHeight="1">
      <c r="A372" s="3">
        <v>361</v>
      </c>
      <c r="B372" s="5" t="s">
        <v>648</v>
      </c>
      <c r="C372" s="2" t="s">
        <v>907</v>
      </c>
      <c r="D372" s="2" t="s">
        <v>649</v>
      </c>
      <c r="E372" s="2">
        <v>8.25</v>
      </c>
      <c r="F372" s="3">
        <v>7</v>
      </c>
      <c r="G372" s="3">
        <v>8.25</v>
      </c>
      <c r="H372" s="7"/>
      <c r="I372" s="3"/>
      <c r="J372" s="3"/>
      <c r="K372" s="3"/>
      <c r="L372" s="3"/>
      <c r="M372" s="4">
        <f>SUM(E372:L372)/3</f>
        <v>7.833333333333333</v>
      </c>
    </row>
    <row r="373" spans="1:13" ht="21" customHeight="1">
      <c r="A373" s="3">
        <v>385</v>
      </c>
      <c r="B373" s="5" t="s">
        <v>736</v>
      </c>
      <c r="C373" s="2" t="s">
        <v>907</v>
      </c>
      <c r="D373" s="2" t="s">
        <v>737</v>
      </c>
      <c r="E373" s="2">
        <v>9.5</v>
      </c>
      <c r="F373" s="3">
        <v>7</v>
      </c>
      <c r="G373" s="3">
        <v>7</v>
      </c>
      <c r="H373" s="7"/>
      <c r="I373" s="3"/>
      <c r="J373" s="3"/>
      <c r="K373" s="3"/>
      <c r="L373" s="3"/>
      <c r="M373" s="4">
        <f>SUM(E373:L373)/3</f>
        <v>7.833333333333333</v>
      </c>
    </row>
    <row r="374" spans="1:13" ht="21" customHeight="1">
      <c r="A374" s="3">
        <v>190</v>
      </c>
      <c r="B374" s="5" t="s">
        <v>724</v>
      </c>
      <c r="C374" s="2" t="s">
        <v>914</v>
      </c>
      <c r="D374" s="2" t="s">
        <v>725</v>
      </c>
      <c r="E374" s="2">
        <v>8.25</v>
      </c>
      <c r="F374" s="3"/>
      <c r="G374" s="3"/>
      <c r="H374" s="7"/>
      <c r="I374" s="3">
        <v>8.35</v>
      </c>
      <c r="J374" s="3"/>
      <c r="K374" s="3">
        <v>7</v>
      </c>
      <c r="L374" s="3"/>
      <c r="M374" s="4">
        <f>SUM(E374:L374)/3</f>
        <v>7.8666666666666671</v>
      </c>
    </row>
    <row r="375" spans="1:13" ht="21" customHeight="1">
      <c r="A375" s="3">
        <v>357</v>
      </c>
      <c r="B375" s="5" t="s">
        <v>543</v>
      </c>
      <c r="C375" s="2" t="s">
        <v>907</v>
      </c>
      <c r="D375" s="2" t="s">
        <v>544</v>
      </c>
      <c r="E375" s="2">
        <v>9</v>
      </c>
      <c r="F375" s="3">
        <v>6.1</v>
      </c>
      <c r="G375" s="3">
        <v>8.5</v>
      </c>
      <c r="H375" s="7"/>
      <c r="I375" s="3"/>
      <c r="J375" s="3"/>
      <c r="K375" s="3"/>
      <c r="L375" s="3"/>
      <c r="M375" s="4">
        <f>SUM(E375:L375)/3</f>
        <v>7.8666666666666671</v>
      </c>
    </row>
    <row r="376" spans="1:13" ht="21" customHeight="1">
      <c r="A376" s="3">
        <v>394</v>
      </c>
      <c r="B376" s="5" t="s">
        <v>616</v>
      </c>
      <c r="C376" s="2" t="s">
        <v>904</v>
      </c>
      <c r="D376" s="2" t="s">
        <v>617</v>
      </c>
      <c r="E376" s="2">
        <v>9</v>
      </c>
      <c r="F376" s="3">
        <v>8.25</v>
      </c>
      <c r="G376" s="3">
        <v>6.35</v>
      </c>
      <c r="H376" s="7"/>
      <c r="I376" s="3"/>
      <c r="J376" s="3"/>
      <c r="K376" s="3"/>
      <c r="L376" s="3"/>
      <c r="M376" s="4">
        <f>SUM(E376:L376)/3</f>
        <v>7.8666666666666671</v>
      </c>
    </row>
    <row r="377" spans="1:13" ht="21" customHeight="1">
      <c r="A377" s="3">
        <v>94</v>
      </c>
      <c r="B377" s="5" t="s">
        <v>772</v>
      </c>
      <c r="C377" s="2" t="s">
        <v>904</v>
      </c>
      <c r="D377" s="2" t="s">
        <v>773</v>
      </c>
      <c r="E377" s="2">
        <v>8.5</v>
      </c>
      <c r="F377" s="3">
        <v>8.25</v>
      </c>
      <c r="G377" s="3"/>
      <c r="H377" s="7"/>
      <c r="I377" s="3"/>
      <c r="J377" s="3"/>
      <c r="K377" s="3"/>
      <c r="L377" s="3">
        <v>7</v>
      </c>
      <c r="M377" s="4">
        <f>SUM(E377:L377)/3</f>
        <v>7.916666666666667</v>
      </c>
    </row>
    <row r="378" spans="1:13" ht="21" customHeight="1">
      <c r="A378" s="3">
        <v>181</v>
      </c>
      <c r="B378" s="5" t="s">
        <v>740</v>
      </c>
      <c r="C378" s="2" t="s">
        <v>914</v>
      </c>
      <c r="D378" s="2" t="s">
        <v>741</v>
      </c>
      <c r="E378" s="2">
        <v>6.5</v>
      </c>
      <c r="F378" s="3"/>
      <c r="G378" s="3"/>
      <c r="H378" s="7"/>
      <c r="I378" s="3">
        <v>8</v>
      </c>
      <c r="J378" s="3"/>
      <c r="K378" s="3">
        <v>9.25</v>
      </c>
      <c r="L378" s="3"/>
      <c r="M378" s="4">
        <f>SUM(E378:L378)/3</f>
        <v>7.916666666666667</v>
      </c>
    </row>
    <row r="379" spans="1:13" ht="21" customHeight="1">
      <c r="A379" s="3">
        <v>379</v>
      </c>
      <c r="B379" s="5" t="s">
        <v>718</v>
      </c>
      <c r="C379" s="2" t="s">
        <v>905</v>
      </c>
      <c r="D379" s="2" t="s">
        <v>719</v>
      </c>
      <c r="E379" s="2">
        <v>8.5</v>
      </c>
      <c r="F379" s="3">
        <v>8</v>
      </c>
      <c r="G379" s="3">
        <v>7.25</v>
      </c>
      <c r="H379" s="7"/>
      <c r="I379" s="3"/>
      <c r="J379" s="3"/>
      <c r="K379" s="3"/>
      <c r="L379" s="3"/>
      <c r="M379" s="4">
        <f>SUM(E379:L379)/3</f>
        <v>7.916666666666667</v>
      </c>
    </row>
    <row r="380" spans="1:13" ht="21" customHeight="1">
      <c r="A380" s="3">
        <v>27</v>
      </c>
      <c r="B380" s="5" t="s">
        <v>247</v>
      </c>
      <c r="C380" s="2" t="s">
        <v>913</v>
      </c>
      <c r="D380" s="2" t="s">
        <v>248</v>
      </c>
      <c r="E380" s="2">
        <v>8</v>
      </c>
      <c r="F380" s="3"/>
      <c r="G380" s="3"/>
      <c r="H380" s="7"/>
      <c r="I380" s="3"/>
      <c r="J380" s="3">
        <v>7.75</v>
      </c>
      <c r="K380" s="3"/>
      <c r="L380" s="3">
        <v>8.25</v>
      </c>
      <c r="M380" s="4">
        <f>SUM(E380:L380)/3</f>
        <v>8</v>
      </c>
    </row>
    <row r="381" spans="1:13" ht="21" customHeight="1">
      <c r="A381" s="3">
        <v>108</v>
      </c>
      <c r="B381" s="5" t="s">
        <v>416</v>
      </c>
      <c r="C381" s="2" t="s">
        <v>904</v>
      </c>
      <c r="D381" s="2" t="s">
        <v>417</v>
      </c>
      <c r="E381" s="2">
        <v>9.5</v>
      </c>
      <c r="F381" s="3">
        <v>8</v>
      </c>
      <c r="G381" s="3"/>
      <c r="H381" s="7"/>
      <c r="I381" s="3"/>
      <c r="J381" s="3"/>
      <c r="K381" s="3"/>
      <c r="L381" s="3">
        <v>6.5</v>
      </c>
      <c r="M381" s="4">
        <f>SUM(E381:L381)/3</f>
        <v>8</v>
      </c>
    </row>
    <row r="382" spans="1:13" ht="21" customHeight="1">
      <c r="A382" s="3">
        <v>344</v>
      </c>
      <c r="B382" s="5" t="s">
        <v>690</v>
      </c>
      <c r="C382" s="2" t="s">
        <v>909</v>
      </c>
      <c r="D382" s="2" t="s">
        <v>691</v>
      </c>
      <c r="E382" s="2">
        <v>7.5</v>
      </c>
      <c r="F382" s="3">
        <v>7.25</v>
      </c>
      <c r="G382" s="3">
        <v>9.25</v>
      </c>
      <c r="H382" s="7"/>
      <c r="I382" s="3"/>
      <c r="J382" s="3"/>
      <c r="K382" s="3"/>
      <c r="L382" s="3"/>
      <c r="M382" s="4">
        <f>SUM(E382:L382)/3</f>
        <v>8</v>
      </c>
    </row>
    <row r="383" spans="1:13" ht="21" customHeight="1">
      <c r="A383" s="3">
        <v>383</v>
      </c>
      <c r="B383" s="5" t="s">
        <v>259</v>
      </c>
      <c r="C383" s="2" t="s">
        <v>905</v>
      </c>
      <c r="D383" s="2" t="s">
        <v>260</v>
      </c>
      <c r="E383" s="2">
        <v>9.75</v>
      </c>
      <c r="F383" s="3">
        <v>7.25</v>
      </c>
      <c r="G383" s="3">
        <v>7</v>
      </c>
      <c r="H383" s="7"/>
      <c r="I383" s="3"/>
      <c r="J383" s="3"/>
      <c r="K383" s="3"/>
      <c r="L383" s="3"/>
      <c r="M383" s="4">
        <f>SUM(E383:L383)/3</f>
        <v>8</v>
      </c>
    </row>
    <row r="384" spans="1:13" ht="21" customHeight="1">
      <c r="A384" s="3">
        <v>380</v>
      </c>
      <c r="B384" s="5" t="s">
        <v>447</v>
      </c>
      <c r="C384" s="2" t="s">
        <v>912</v>
      </c>
      <c r="D384" s="2" t="s">
        <v>448</v>
      </c>
      <c r="E384" s="2">
        <v>9.75</v>
      </c>
      <c r="F384" s="3">
        <v>7.1</v>
      </c>
      <c r="G384" s="3">
        <v>7.25</v>
      </c>
      <c r="H384" s="7"/>
      <c r="I384" s="3"/>
      <c r="J384" s="3"/>
      <c r="K384" s="3"/>
      <c r="L384" s="3"/>
      <c r="M384" s="4">
        <f>SUM(E384:L384)/3</f>
        <v>8.0333333333333332</v>
      </c>
    </row>
    <row r="385" spans="1:13" ht="21" customHeight="1">
      <c r="A385" s="3">
        <v>91</v>
      </c>
      <c r="B385" s="5" t="s">
        <v>334</v>
      </c>
      <c r="C385" s="2" t="s">
        <v>917</v>
      </c>
      <c r="D385" s="2" t="s">
        <v>335</v>
      </c>
      <c r="E385" s="2">
        <v>9.5</v>
      </c>
      <c r="F385" s="3"/>
      <c r="G385" s="3"/>
      <c r="H385" s="7"/>
      <c r="I385" s="3"/>
      <c r="J385" s="3"/>
      <c r="K385" s="3">
        <v>7.75</v>
      </c>
      <c r="L385" s="3">
        <v>7</v>
      </c>
      <c r="M385" s="4">
        <f>SUM(E385:L385)/3</f>
        <v>8.0833333333333339</v>
      </c>
    </row>
    <row r="386" spans="1:13" ht="21" customHeight="1">
      <c r="A386" s="3">
        <v>197</v>
      </c>
      <c r="B386" s="5" t="s">
        <v>640</v>
      </c>
      <c r="C386" s="2" t="s">
        <v>915</v>
      </c>
      <c r="D386" s="2" t="s">
        <v>641</v>
      </c>
      <c r="E386" s="2">
        <v>10</v>
      </c>
      <c r="F386" s="3"/>
      <c r="G386" s="3"/>
      <c r="H386" s="7"/>
      <c r="I386" s="3">
        <v>7.75</v>
      </c>
      <c r="J386" s="3"/>
      <c r="K386" s="3">
        <v>6.5</v>
      </c>
      <c r="L386" s="3"/>
      <c r="M386" s="4">
        <f>SUM(E386:L386)/3</f>
        <v>8.0833333333333339</v>
      </c>
    </row>
    <row r="387" spans="1:13" ht="21" customHeight="1">
      <c r="A387" s="3">
        <v>321</v>
      </c>
      <c r="B387" s="5" t="s">
        <v>442</v>
      </c>
      <c r="C387" s="2" t="s">
        <v>904</v>
      </c>
      <c r="D387" s="2" t="s">
        <v>443</v>
      </c>
      <c r="E387" s="2">
        <v>10</v>
      </c>
      <c r="F387" s="3">
        <v>7</v>
      </c>
      <c r="G387" s="3"/>
      <c r="H387" s="7">
        <v>7.25</v>
      </c>
      <c r="I387" s="3"/>
      <c r="J387" s="3"/>
      <c r="K387" s="3"/>
      <c r="L387" s="3"/>
      <c r="M387" s="4">
        <f>SUM(E387:L387)/3</f>
        <v>8.0833333333333339</v>
      </c>
    </row>
    <row r="388" spans="1:13" ht="21" customHeight="1">
      <c r="A388" s="3">
        <v>350</v>
      </c>
      <c r="B388" s="5" t="s">
        <v>326</v>
      </c>
      <c r="C388" s="2" t="s">
        <v>907</v>
      </c>
      <c r="D388" s="2" t="s">
        <v>327</v>
      </c>
      <c r="E388" s="2">
        <v>8</v>
      </c>
      <c r="F388" s="3">
        <v>7.5</v>
      </c>
      <c r="G388" s="3">
        <v>8.75</v>
      </c>
      <c r="H388" s="7"/>
      <c r="I388" s="3"/>
      <c r="J388" s="3"/>
      <c r="K388" s="3"/>
      <c r="L388" s="3"/>
      <c r="M388" s="4">
        <f>SUM(E388:L388)/3</f>
        <v>8.0833333333333339</v>
      </c>
    </row>
    <row r="389" spans="1:13" ht="21" customHeight="1">
      <c r="A389" s="3">
        <v>359</v>
      </c>
      <c r="B389" s="5" t="s">
        <v>489</v>
      </c>
      <c r="C389" s="2" t="s">
        <v>904</v>
      </c>
      <c r="D389" s="2" t="s">
        <v>490</v>
      </c>
      <c r="E389" s="2">
        <v>8.75</v>
      </c>
      <c r="F389" s="3">
        <v>7.25</v>
      </c>
      <c r="G389" s="3">
        <v>8.25</v>
      </c>
      <c r="H389" s="7"/>
      <c r="I389" s="3"/>
      <c r="J389" s="3"/>
      <c r="K389" s="3"/>
      <c r="L389" s="3"/>
      <c r="M389" s="4">
        <f>SUM(E389:L389)/3</f>
        <v>8.0833333333333339</v>
      </c>
    </row>
    <row r="390" spans="1:13" ht="21" customHeight="1">
      <c r="A390" s="3">
        <v>80</v>
      </c>
      <c r="B390" s="5" t="s">
        <v>79</v>
      </c>
      <c r="C390" s="2" t="s">
        <v>904</v>
      </c>
      <c r="D390" s="2" t="s">
        <v>80</v>
      </c>
      <c r="E390" s="2">
        <v>10</v>
      </c>
      <c r="F390" s="3">
        <v>6.5</v>
      </c>
      <c r="G390" s="3"/>
      <c r="H390" s="7"/>
      <c r="I390" s="3"/>
      <c r="J390" s="3"/>
      <c r="K390" s="3"/>
      <c r="L390" s="3">
        <v>8</v>
      </c>
      <c r="M390" s="4">
        <f>SUM(E390:L390)/3</f>
        <v>8.1666666666666661</v>
      </c>
    </row>
    <row r="391" spans="1:13" ht="21" customHeight="1">
      <c r="A391" s="3">
        <v>319</v>
      </c>
      <c r="B391" s="5" t="s">
        <v>467</v>
      </c>
      <c r="C391" s="2" t="s">
        <v>911</v>
      </c>
      <c r="D391" s="2" t="s">
        <v>468</v>
      </c>
      <c r="E391" s="2">
        <v>8.75</v>
      </c>
      <c r="F391" s="3"/>
      <c r="G391" s="3">
        <v>8.5</v>
      </c>
      <c r="H391" s="7">
        <v>7.25</v>
      </c>
      <c r="I391" s="3"/>
      <c r="J391" s="3"/>
      <c r="K391" s="3"/>
      <c r="L391" s="3"/>
      <c r="M391" s="4">
        <f>SUM(E391:L391)/3</f>
        <v>8.1666666666666661</v>
      </c>
    </row>
    <row r="392" spans="1:13" ht="21" customHeight="1">
      <c r="A392" s="3">
        <v>351</v>
      </c>
      <c r="B392" s="5" t="s">
        <v>746</v>
      </c>
      <c r="C392" s="2" t="s">
        <v>912</v>
      </c>
      <c r="D392" s="2" t="s">
        <v>747</v>
      </c>
      <c r="E392" s="2">
        <v>8.5</v>
      </c>
      <c r="F392" s="3">
        <v>7.25</v>
      </c>
      <c r="G392" s="3">
        <v>8.75</v>
      </c>
      <c r="H392" s="7"/>
      <c r="I392" s="3"/>
      <c r="J392" s="3"/>
      <c r="K392" s="3"/>
      <c r="L392" s="3"/>
      <c r="M392" s="4">
        <f>SUM(E392:L392)/3</f>
        <v>8.1666666666666661</v>
      </c>
    </row>
    <row r="393" spans="1:13" ht="21" customHeight="1">
      <c r="A393" s="3">
        <v>362</v>
      </c>
      <c r="B393" s="5" t="s">
        <v>105</v>
      </c>
      <c r="C393" s="2" t="s">
        <v>909</v>
      </c>
      <c r="D393" s="2" t="s">
        <v>106</v>
      </c>
      <c r="E393" s="2">
        <v>7.75</v>
      </c>
      <c r="F393" s="3">
        <v>8.75</v>
      </c>
      <c r="G393" s="3">
        <v>8</v>
      </c>
      <c r="H393" s="7"/>
      <c r="I393" s="3"/>
      <c r="J393" s="3"/>
      <c r="K393" s="3"/>
      <c r="L393" s="3"/>
      <c r="M393" s="4">
        <f>SUM(E393:L393)/3</f>
        <v>8.1666666666666661</v>
      </c>
    </row>
    <row r="394" spans="1:13" ht="21" customHeight="1">
      <c r="A394" s="3">
        <v>371</v>
      </c>
      <c r="B394" s="5" t="s">
        <v>459</v>
      </c>
      <c r="C394" s="2" t="s">
        <v>911</v>
      </c>
      <c r="D394" s="2" t="s">
        <v>460</v>
      </c>
      <c r="E394" s="2">
        <v>10</v>
      </c>
      <c r="F394" s="3">
        <v>7.1</v>
      </c>
      <c r="G394" s="3">
        <v>7.5</v>
      </c>
      <c r="H394" s="7"/>
      <c r="I394" s="3"/>
      <c r="J394" s="3"/>
      <c r="K394" s="3"/>
      <c r="L394" s="3"/>
      <c r="M394" s="4">
        <f>SUM(E394:L394)/3</f>
        <v>8.2000000000000011</v>
      </c>
    </row>
    <row r="395" spans="1:13" ht="21" customHeight="1">
      <c r="A395" s="3">
        <v>85</v>
      </c>
      <c r="B395" s="5" t="s">
        <v>81</v>
      </c>
      <c r="C395" s="2" t="s">
        <v>904</v>
      </c>
      <c r="D395" s="2" t="s">
        <v>82</v>
      </c>
      <c r="E395" s="2">
        <v>8.5</v>
      </c>
      <c r="F395" s="3">
        <v>8.75</v>
      </c>
      <c r="G395" s="3"/>
      <c r="H395" s="7"/>
      <c r="I395" s="3"/>
      <c r="J395" s="3"/>
      <c r="K395" s="3"/>
      <c r="L395" s="3">
        <v>7.5</v>
      </c>
      <c r="M395" s="4">
        <f>SUM(E395:L395)/3</f>
        <v>8.25</v>
      </c>
    </row>
    <row r="396" spans="1:13" ht="21" customHeight="1">
      <c r="A396" s="3">
        <v>88</v>
      </c>
      <c r="B396" s="5" t="s">
        <v>847</v>
      </c>
      <c r="C396" s="2" t="s">
        <v>904</v>
      </c>
      <c r="D396" s="2" t="s">
        <v>848</v>
      </c>
      <c r="E396" s="2">
        <v>9.5</v>
      </c>
      <c r="F396" s="3">
        <v>8</v>
      </c>
      <c r="G396" s="3"/>
      <c r="H396" s="7"/>
      <c r="I396" s="3"/>
      <c r="J396" s="3"/>
      <c r="K396" s="3"/>
      <c r="L396" s="3">
        <v>7.25</v>
      </c>
      <c r="M396" s="4">
        <f>SUM(E396:L396)/3</f>
        <v>8.25</v>
      </c>
    </row>
    <row r="397" spans="1:13" ht="21" customHeight="1">
      <c r="A397" s="3">
        <v>360</v>
      </c>
      <c r="B397" s="5" t="s">
        <v>529</v>
      </c>
      <c r="C397" s="2" t="s">
        <v>912</v>
      </c>
      <c r="D397" s="2" t="s">
        <v>530</v>
      </c>
      <c r="E397" s="2">
        <v>9.25</v>
      </c>
      <c r="F397" s="3">
        <v>7.25</v>
      </c>
      <c r="G397" s="3">
        <v>8.25</v>
      </c>
      <c r="H397" s="7"/>
      <c r="I397" s="3"/>
      <c r="J397" s="3"/>
      <c r="K397" s="3"/>
      <c r="L397" s="3"/>
      <c r="M397" s="4">
        <f>SUM(E397:L397)/3</f>
        <v>8.25</v>
      </c>
    </row>
    <row r="398" spans="1:13" ht="21" customHeight="1">
      <c r="A398" s="3">
        <v>370</v>
      </c>
      <c r="B398" s="5" t="s">
        <v>465</v>
      </c>
      <c r="C398" s="2" t="s">
        <v>911</v>
      </c>
      <c r="D398" s="2" t="s">
        <v>466</v>
      </c>
      <c r="E398" s="2">
        <v>10</v>
      </c>
      <c r="F398" s="3">
        <v>7.25</v>
      </c>
      <c r="G398" s="3">
        <v>7.5</v>
      </c>
      <c r="H398" s="7"/>
      <c r="I398" s="3"/>
      <c r="J398" s="3"/>
      <c r="K398" s="3"/>
      <c r="L398" s="3"/>
      <c r="M398" s="4">
        <f>SUM(E398:L398)/3</f>
        <v>8.25</v>
      </c>
    </row>
    <row r="399" spans="1:13" ht="21" customHeight="1">
      <c r="A399" s="3">
        <v>382</v>
      </c>
      <c r="B399" s="5" t="s">
        <v>610</v>
      </c>
      <c r="C399" s="2" t="s">
        <v>912</v>
      </c>
      <c r="D399" s="2" t="s">
        <v>611</v>
      </c>
      <c r="E399" s="2">
        <v>9.5</v>
      </c>
      <c r="F399" s="3">
        <v>8.25</v>
      </c>
      <c r="G399" s="3">
        <v>7</v>
      </c>
      <c r="H399" s="7"/>
      <c r="I399" s="3"/>
      <c r="J399" s="3"/>
      <c r="K399" s="3"/>
      <c r="L399" s="3"/>
      <c r="M399" s="4">
        <f>SUM(E399:L399)/3</f>
        <v>8.25</v>
      </c>
    </row>
    <row r="400" spans="1:13" ht="21" customHeight="1">
      <c r="A400" s="3">
        <v>354</v>
      </c>
      <c r="B400" s="5" t="s">
        <v>152</v>
      </c>
      <c r="C400" s="2" t="s">
        <v>905</v>
      </c>
      <c r="D400" s="2" t="s">
        <v>153</v>
      </c>
      <c r="E400" s="2">
        <v>9.5</v>
      </c>
      <c r="F400" s="3">
        <v>7</v>
      </c>
      <c r="G400" s="3">
        <v>8.5</v>
      </c>
      <c r="H400" s="7"/>
      <c r="I400" s="3"/>
      <c r="J400" s="3"/>
      <c r="K400" s="3"/>
      <c r="L400" s="3"/>
      <c r="M400" s="4">
        <f>SUM(E400:L400)/3</f>
        <v>8.3333333333333339</v>
      </c>
    </row>
    <row r="401" spans="1:13" ht="21" customHeight="1">
      <c r="A401" s="3">
        <v>366</v>
      </c>
      <c r="B401" s="5" t="s">
        <v>646</v>
      </c>
      <c r="C401" s="2" t="s">
        <v>904</v>
      </c>
      <c r="D401" s="2" t="s">
        <v>647</v>
      </c>
      <c r="E401" s="2">
        <v>9.5</v>
      </c>
      <c r="F401" s="3">
        <v>7.75</v>
      </c>
      <c r="G401" s="3">
        <v>7.75</v>
      </c>
      <c r="H401" s="7"/>
      <c r="I401" s="3"/>
      <c r="J401" s="3"/>
      <c r="K401" s="3"/>
      <c r="L401" s="3"/>
      <c r="M401" s="4">
        <f>SUM(E401:L401)/3</f>
        <v>8.3333333333333339</v>
      </c>
    </row>
    <row r="402" spans="1:13" ht="21" customHeight="1">
      <c r="A402" s="3">
        <v>98</v>
      </c>
      <c r="B402" s="5" t="s">
        <v>608</v>
      </c>
      <c r="C402" s="2" t="s">
        <v>904</v>
      </c>
      <c r="D402" s="2" t="s">
        <v>609</v>
      </c>
      <c r="E402" s="2">
        <v>9.25</v>
      </c>
      <c r="F402" s="3"/>
      <c r="G402" s="3"/>
      <c r="H402" s="7"/>
      <c r="I402" s="3">
        <v>9.1</v>
      </c>
      <c r="J402" s="3"/>
      <c r="K402" s="3"/>
      <c r="L402" s="3">
        <v>6.75</v>
      </c>
      <c r="M402" s="4">
        <f>SUM(E402:L402)/3</f>
        <v>8.3666666666666671</v>
      </c>
    </row>
    <row r="403" spans="1:13" ht="21" customHeight="1">
      <c r="A403" s="3">
        <v>35</v>
      </c>
      <c r="B403" s="5" t="s">
        <v>622</v>
      </c>
      <c r="C403" s="2" t="s">
        <v>914</v>
      </c>
      <c r="D403" s="2" t="s">
        <v>623</v>
      </c>
      <c r="E403" s="2">
        <v>9.5</v>
      </c>
      <c r="F403" s="3"/>
      <c r="G403" s="3"/>
      <c r="H403" s="7"/>
      <c r="I403" s="3"/>
      <c r="J403" s="3">
        <v>7.25</v>
      </c>
      <c r="K403" s="3"/>
      <c r="L403" s="3">
        <v>8.5</v>
      </c>
      <c r="M403" s="4">
        <f>SUM(E403:L403)/3</f>
        <v>8.4166666666666661</v>
      </c>
    </row>
    <row r="404" spans="1:13" ht="21" customHeight="1">
      <c r="A404" s="3">
        <v>76</v>
      </c>
      <c r="B404" s="5" t="s">
        <v>469</v>
      </c>
      <c r="C404" s="2" t="s">
        <v>914</v>
      </c>
      <c r="D404" s="2" t="s">
        <v>470</v>
      </c>
      <c r="E404" s="2">
        <v>9.5</v>
      </c>
      <c r="F404" s="3"/>
      <c r="G404" s="3"/>
      <c r="H404" s="7"/>
      <c r="I404" s="3"/>
      <c r="J404" s="3"/>
      <c r="K404" s="3">
        <v>7.5</v>
      </c>
      <c r="L404" s="3">
        <v>8.25</v>
      </c>
      <c r="M404" s="4">
        <f>SUM(E404:L404)/3</f>
        <v>8.4166666666666661</v>
      </c>
    </row>
    <row r="405" spans="1:13" ht="21" customHeight="1">
      <c r="A405" s="3">
        <v>342</v>
      </c>
      <c r="B405" s="5" t="s">
        <v>471</v>
      </c>
      <c r="C405" s="2" t="s">
        <v>904</v>
      </c>
      <c r="D405" s="2" t="s">
        <v>472</v>
      </c>
      <c r="E405" s="2">
        <v>7.75</v>
      </c>
      <c r="F405" s="3">
        <v>8.25</v>
      </c>
      <c r="G405" s="3">
        <v>9.25</v>
      </c>
      <c r="H405" s="7"/>
      <c r="I405" s="3"/>
      <c r="J405" s="3"/>
      <c r="K405" s="3"/>
      <c r="L405" s="3"/>
      <c r="M405" s="4">
        <f>SUM(E405:L405)/3</f>
        <v>8.4166666666666661</v>
      </c>
    </row>
    <row r="406" spans="1:13" ht="21" customHeight="1">
      <c r="A406" s="3">
        <v>353</v>
      </c>
      <c r="B406" s="5" t="s">
        <v>412</v>
      </c>
      <c r="C406" s="2" t="s">
        <v>911</v>
      </c>
      <c r="D406" s="2" t="s">
        <v>413</v>
      </c>
      <c r="E406" s="2">
        <v>8.5</v>
      </c>
      <c r="F406" s="3">
        <v>8.25</v>
      </c>
      <c r="G406" s="3">
        <v>8.5</v>
      </c>
      <c r="H406" s="7"/>
      <c r="I406" s="3"/>
      <c r="J406" s="3"/>
      <c r="K406" s="3"/>
      <c r="L406" s="3"/>
      <c r="M406" s="4">
        <f>SUM(E406:L406)/3</f>
        <v>8.4166666666666661</v>
      </c>
    </row>
    <row r="407" spans="1:13" ht="21" customHeight="1">
      <c r="A407" s="3">
        <v>71</v>
      </c>
      <c r="B407" s="5" t="s">
        <v>654</v>
      </c>
      <c r="C407" s="2" t="s">
        <v>905</v>
      </c>
      <c r="D407" s="2" t="s">
        <v>655</v>
      </c>
      <c r="E407" s="2">
        <v>8</v>
      </c>
      <c r="F407" s="3"/>
      <c r="G407" s="3">
        <v>8.75</v>
      </c>
      <c r="H407" s="7"/>
      <c r="I407" s="3"/>
      <c r="J407" s="3"/>
      <c r="K407" s="3"/>
      <c r="L407" s="3">
        <v>8.75</v>
      </c>
      <c r="M407" s="4">
        <f>SUM(E407:L407)/3</f>
        <v>8.5</v>
      </c>
    </row>
    <row r="408" spans="1:13" ht="21" customHeight="1">
      <c r="A408" s="3">
        <v>87</v>
      </c>
      <c r="B408" s="5" t="s">
        <v>714</v>
      </c>
      <c r="C408" s="2" t="s">
        <v>904</v>
      </c>
      <c r="D408" s="2" t="s">
        <v>715</v>
      </c>
      <c r="E408" s="2">
        <v>9.25</v>
      </c>
      <c r="F408" s="3">
        <v>9</v>
      </c>
      <c r="G408" s="3"/>
      <c r="H408" s="7"/>
      <c r="I408" s="3"/>
      <c r="J408" s="3"/>
      <c r="K408" s="3"/>
      <c r="L408" s="3">
        <v>7.25</v>
      </c>
      <c r="M408" s="4">
        <f>SUM(E408:L408)/3</f>
        <v>8.5</v>
      </c>
    </row>
    <row r="409" spans="1:13" ht="21" customHeight="1">
      <c r="A409" s="3">
        <v>312</v>
      </c>
      <c r="B409" s="5" t="s">
        <v>72</v>
      </c>
      <c r="C409" s="2" t="s">
        <v>912</v>
      </c>
      <c r="D409" s="2" t="s">
        <v>73</v>
      </c>
      <c r="E409" s="2">
        <v>7.1</v>
      </c>
      <c r="F409" s="3"/>
      <c r="G409" s="3">
        <v>9.75</v>
      </c>
      <c r="H409" s="7">
        <v>8.75</v>
      </c>
      <c r="I409" s="3"/>
      <c r="J409" s="3"/>
      <c r="K409" s="3"/>
      <c r="L409" s="3"/>
      <c r="M409" s="4">
        <f>SUM(E409:L409)/3</f>
        <v>8.5333333333333332</v>
      </c>
    </row>
    <row r="410" spans="1:13" ht="21" customHeight="1">
      <c r="A410" s="3">
        <v>75</v>
      </c>
      <c r="B410" s="5" t="s">
        <v>672</v>
      </c>
      <c r="C410" s="2" t="s">
        <v>911</v>
      </c>
      <c r="D410" s="2" t="s">
        <v>673</v>
      </c>
      <c r="E410" s="2">
        <v>8.5</v>
      </c>
      <c r="F410" s="3">
        <v>8.75</v>
      </c>
      <c r="G410" s="3"/>
      <c r="H410" s="7"/>
      <c r="I410" s="3"/>
      <c r="J410" s="3"/>
      <c r="K410" s="3"/>
      <c r="L410" s="3">
        <v>8.5</v>
      </c>
      <c r="M410" s="4">
        <f>SUM(E410:L410)/3</f>
        <v>8.5833333333333339</v>
      </c>
    </row>
    <row r="411" spans="1:13" ht="21" customHeight="1">
      <c r="A411" s="3">
        <v>345</v>
      </c>
      <c r="B411" s="5" t="s">
        <v>290</v>
      </c>
      <c r="C411" s="2" t="s">
        <v>905</v>
      </c>
      <c r="D411" s="2" t="s">
        <v>291</v>
      </c>
      <c r="E411" s="2">
        <v>9.5</v>
      </c>
      <c r="F411" s="3">
        <v>7.25</v>
      </c>
      <c r="G411" s="3">
        <v>9</v>
      </c>
      <c r="H411" s="7"/>
      <c r="I411" s="3"/>
      <c r="J411" s="3"/>
      <c r="K411" s="3"/>
      <c r="L411" s="3"/>
      <c r="M411" s="4">
        <f>SUM(E411:L411)/3</f>
        <v>8.5833333333333339</v>
      </c>
    </row>
    <row r="412" spans="1:13" ht="21" customHeight="1">
      <c r="A412" s="3">
        <v>65</v>
      </c>
      <c r="B412" s="5" t="s">
        <v>235</v>
      </c>
      <c r="C412" s="2" t="s">
        <v>904</v>
      </c>
      <c r="D412" s="2" t="s">
        <v>236</v>
      </c>
      <c r="E412" s="2">
        <v>8.5</v>
      </c>
      <c r="F412" s="3">
        <v>8</v>
      </c>
      <c r="G412" s="3"/>
      <c r="H412" s="7"/>
      <c r="I412" s="3"/>
      <c r="J412" s="3"/>
      <c r="K412" s="3"/>
      <c r="L412" s="3">
        <v>9.5</v>
      </c>
      <c r="M412" s="4">
        <f>SUM(E412:L412)/3</f>
        <v>8.6666666666666661</v>
      </c>
    </row>
    <row r="413" spans="1:13" ht="21" customHeight="1">
      <c r="A413" s="3">
        <v>346</v>
      </c>
      <c r="B413" s="5" t="s">
        <v>24</v>
      </c>
      <c r="C413" s="2" t="s">
        <v>905</v>
      </c>
      <c r="D413" s="2" t="s">
        <v>25</v>
      </c>
      <c r="E413" s="2">
        <v>10</v>
      </c>
      <c r="F413" s="3">
        <v>7</v>
      </c>
      <c r="G413" s="3">
        <v>9</v>
      </c>
      <c r="H413" s="7"/>
      <c r="I413" s="3"/>
      <c r="J413" s="3"/>
      <c r="K413" s="3"/>
      <c r="L413" s="3"/>
      <c r="M413" s="4">
        <f>SUM(E413:L413)/3</f>
        <v>8.6666666666666661</v>
      </c>
    </row>
    <row r="414" spans="1:13" ht="21" customHeight="1">
      <c r="A414" s="3">
        <v>365</v>
      </c>
      <c r="B414" s="5" t="s">
        <v>376</v>
      </c>
      <c r="C414" s="2" t="s">
        <v>904</v>
      </c>
      <c r="D414" s="2" t="s">
        <v>377</v>
      </c>
      <c r="E414" s="2">
        <v>9.75</v>
      </c>
      <c r="F414" s="3">
        <v>8.5</v>
      </c>
      <c r="G414" s="3">
        <v>7.75</v>
      </c>
      <c r="H414" s="7"/>
      <c r="I414" s="3"/>
      <c r="J414" s="3"/>
      <c r="K414" s="3"/>
      <c r="L414" s="3"/>
      <c r="M414" s="4">
        <f>SUM(E414:L414)/3</f>
        <v>8.6666666666666661</v>
      </c>
    </row>
    <row r="415" spans="1:13" ht="21" customHeight="1">
      <c r="A415" s="3">
        <v>77</v>
      </c>
      <c r="B415" s="5" t="s">
        <v>786</v>
      </c>
      <c r="C415" s="2" t="s">
        <v>904</v>
      </c>
      <c r="D415" s="2" t="s">
        <v>787</v>
      </c>
      <c r="E415" s="2">
        <v>9</v>
      </c>
      <c r="F415" s="3">
        <v>8.85</v>
      </c>
      <c r="G415" s="3"/>
      <c r="H415" s="7"/>
      <c r="I415" s="3"/>
      <c r="J415" s="3"/>
      <c r="K415" s="3"/>
      <c r="L415" s="3">
        <v>8.25</v>
      </c>
      <c r="M415" s="4">
        <f>SUM(E415:L415)/3</f>
        <v>8.7000000000000011</v>
      </c>
    </row>
    <row r="416" spans="1:13" ht="21" customHeight="1">
      <c r="A416" s="3">
        <v>66</v>
      </c>
      <c r="B416" s="5" t="s">
        <v>782</v>
      </c>
      <c r="C416" s="2" t="s">
        <v>904</v>
      </c>
      <c r="D416" s="2" t="s">
        <v>783</v>
      </c>
      <c r="E416" s="2">
        <v>10</v>
      </c>
      <c r="F416" s="3">
        <v>6.75</v>
      </c>
      <c r="G416" s="3"/>
      <c r="H416" s="7"/>
      <c r="I416" s="3"/>
      <c r="J416" s="3"/>
      <c r="K416" s="3"/>
      <c r="L416" s="3">
        <v>9.5</v>
      </c>
      <c r="M416" s="4">
        <f>SUM(E416:L416)/3</f>
        <v>8.75</v>
      </c>
    </row>
    <row r="417" spans="1:13" ht="21" customHeight="1">
      <c r="A417" s="3">
        <v>348</v>
      </c>
      <c r="B417" s="5" t="s">
        <v>567</v>
      </c>
      <c r="C417" s="2" t="s">
        <v>904</v>
      </c>
      <c r="D417" s="2" t="s">
        <v>568</v>
      </c>
      <c r="E417" s="2">
        <v>8.75</v>
      </c>
      <c r="F417" s="3">
        <v>8.75</v>
      </c>
      <c r="G417" s="3">
        <v>8.75</v>
      </c>
      <c r="H417" s="7"/>
      <c r="I417" s="3"/>
      <c r="J417" s="3"/>
      <c r="K417" s="3"/>
      <c r="L417" s="3"/>
      <c r="M417" s="4">
        <f>SUM(E417:L417)/3</f>
        <v>8.75</v>
      </c>
    </row>
    <row r="418" spans="1:13" ht="21" customHeight="1">
      <c r="A418" s="3">
        <v>349</v>
      </c>
      <c r="B418" s="5" t="s">
        <v>744</v>
      </c>
      <c r="C418" s="2" t="s">
        <v>907</v>
      </c>
      <c r="D418" s="2" t="s">
        <v>745</v>
      </c>
      <c r="E418" s="2">
        <v>9</v>
      </c>
      <c r="F418" s="3">
        <v>8.5</v>
      </c>
      <c r="G418" s="3">
        <v>8.75</v>
      </c>
      <c r="H418" s="7"/>
      <c r="I418" s="3"/>
      <c r="J418" s="3"/>
      <c r="K418" s="3"/>
      <c r="L418" s="3"/>
      <c r="M418" s="4">
        <f>SUM(E418:L418)/3</f>
        <v>8.75</v>
      </c>
    </row>
    <row r="419" spans="1:13" ht="21" customHeight="1">
      <c r="A419" s="3">
        <v>358</v>
      </c>
      <c r="B419" s="5" t="s">
        <v>660</v>
      </c>
      <c r="C419" s="2" t="s">
        <v>904</v>
      </c>
      <c r="D419" s="2" t="s">
        <v>661</v>
      </c>
      <c r="E419" s="2">
        <v>9</v>
      </c>
      <c r="F419" s="3">
        <v>9</v>
      </c>
      <c r="G419" s="3">
        <v>8.25</v>
      </c>
      <c r="H419" s="7"/>
      <c r="I419" s="3"/>
      <c r="J419" s="3"/>
      <c r="K419" s="3"/>
      <c r="L419" s="3"/>
      <c r="M419" s="4">
        <f>SUM(E419:L419)/3</f>
        <v>8.75</v>
      </c>
    </row>
    <row r="420" spans="1:13" ht="21" customHeight="1">
      <c r="A420" s="3">
        <v>343</v>
      </c>
      <c r="B420" s="5" t="s">
        <v>696</v>
      </c>
      <c r="C420" s="2" t="s">
        <v>904</v>
      </c>
      <c r="D420" s="2" t="s">
        <v>697</v>
      </c>
      <c r="E420" s="2">
        <v>9.5</v>
      </c>
      <c r="F420" s="3">
        <v>7.75</v>
      </c>
      <c r="G420" s="3">
        <v>9.25</v>
      </c>
      <c r="H420" s="7"/>
      <c r="I420" s="3"/>
      <c r="J420" s="3"/>
      <c r="K420" s="3"/>
      <c r="L420" s="3"/>
      <c r="M420" s="4">
        <f>SUM(E420:L420)/3</f>
        <v>8.8333333333333339</v>
      </c>
    </row>
    <row r="421" spans="1:13" ht="21" customHeight="1">
      <c r="A421" s="3">
        <v>72</v>
      </c>
      <c r="B421" s="5" t="s">
        <v>360</v>
      </c>
      <c r="C421" s="2" t="s">
        <v>904</v>
      </c>
      <c r="D421" s="2" t="s">
        <v>361</v>
      </c>
      <c r="E421" s="2">
        <v>10</v>
      </c>
      <c r="F421" s="3">
        <v>8.25</v>
      </c>
      <c r="G421" s="3"/>
      <c r="H421" s="7"/>
      <c r="I421" s="3"/>
      <c r="J421" s="3"/>
      <c r="K421" s="3"/>
      <c r="L421" s="3">
        <v>8.75</v>
      </c>
      <c r="M421" s="4">
        <f>SUM(E421:L421)/3</f>
        <v>9</v>
      </c>
    </row>
    <row r="422" spans="1:13" ht="21" customHeight="1">
      <c r="A422" s="3">
        <v>313</v>
      </c>
      <c r="B422" s="5" t="s">
        <v>827</v>
      </c>
      <c r="C422" s="2" t="s">
        <v>905</v>
      </c>
      <c r="D422" s="2" t="s">
        <v>828</v>
      </c>
      <c r="E422" s="2">
        <v>10</v>
      </c>
      <c r="F422" s="3"/>
      <c r="G422" s="3">
        <v>9</v>
      </c>
      <c r="H422" s="7">
        <v>8.25</v>
      </c>
      <c r="I422" s="3"/>
      <c r="J422" s="3"/>
      <c r="K422" s="3"/>
      <c r="L422" s="3"/>
      <c r="M422" s="4">
        <f>SUM(E422:L422)/3</f>
        <v>9.0833333333333339</v>
      </c>
    </row>
    <row r="423" spans="1:13" ht="21" customHeight="1">
      <c r="A423" s="3">
        <v>67</v>
      </c>
      <c r="B423" s="5" t="s">
        <v>302</v>
      </c>
      <c r="C423" s="2" t="s">
        <v>915</v>
      </c>
      <c r="D423" s="2" t="s">
        <v>303</v>
      </c>
      <c r="E423" s="2">
        <v>10</v>
      </c>
      <c r="F423" s="3"/>
      <c r="G423" s="3"/>
      <c r="H423" s="7"/>
      <c r="I423" s="3">
        <v>8.5</v>
      </c>
      <c r="J423" s="3"/>
      <c r="K423" s="3"/>
      <c r="L423" s="3">
        <v>9</v>
      </c>
      <c r="M423" s="4">
        <f>SUM(E423:L423)/3</f>
        <v>9.1666666666666661</v>
      </c>
    </row>
    <row r="424" spans="1:13" ht="21" customHeight="1">
      <c r="A424" s="3">
        <v>69</v>
      </c>
      <c r="B424" s="5" t="s">
        <v>386</v>
      </c>
      <c r="C424" s="2" t="s">
        <v>905</v>
      </c>
      <c r="D424" s="2" t="s">
        <v>387</v>
      </c>
      <c r="E424" s="2">
        <v>9.5</v>
      </c>
      <c r="F424" s="3"/>
      <c r="G424" s="3">
        <v>9</v>
      </c>
      <c r="H424" s="7"/>
      <c r="I424" s="3"/>
      <c r="J424" s="3"/>
      <c r="K424" s="3"/>
      <c r="L424" s="3">
        <v>9</v>
      </c>
      <c r="M424" s="4">
        <f>SUM(E424:L424)/3</f>
        <v>9.1666666666666661</v>
      </c>
    </row>
    <row r="425" spans="1:13" ht="21" customHeight="1">
      <c r="A425" s="3">
        <v>341</v>
      </c>
      <c r="B425" s="5" t="s">
        <v>267</v>
      </c>
      <c r="C425" s="2" t="s">
        <v>909</v>
      </c>
      <c r="D425" s="2" t="s">
        <v>269</v>
      </c>
      <c r="E425" s="2">
        <v>10</v>
      </c>
      <c r="F425" s="3">
        <v>7.75</v>
      </c>
      <c r="G425" s="3">
        <v>9.75</v>
      </c>
      <c r="H425" s="7"/>
      <c r="I425" s="3"/>
      <c r="J425" s="3"/>
      <c r="K425" s="3"/>
      <c r="L425" s="3"/>
      <c r="M425" s="4">
        <f>SUM(E425:L425)/3</f>
        <v>9.1666666666666661</v>
      </c>
    </row>
    <row r="426" spans="1:13" ht="21" customHeight="1">
      <c r="A426" s="3">
        <v>70</v>
      </c>
      <c r="B426" s="5" t="s">
        <v>74</v>
      </c>
      <c r="C426" s="2" t="s">
        <v>904</v>
      </c>
      <c r="D426" s="2" t="s">
        <v>75</v>
      </c>
      <c r="E426" s="2">
        <v>10</v>
      </c>
      <c r="F426" s="3">
        <v>8.75</v>
      </c>
      <c r="G426" s="3"/>
      <c r="H426" s="7"/>
      <c r="I426" s="3"/>
      <c r="J426" s="3"/>
      <c r="K426" s="3"/>
      <c r="L426" s="3">
        <v>9</v>
      </c>
      <c r="M426" s="4">
        <f>SUM(E426:L426)/3</f>
        <v>9.25</v>
      </c>
    </row>
    <row r="427" spans="1:13" ht="21" customHeight="1">
      <c r="A427" s="3">
        <v>74</v>
      </c>
      <c r="B427" s="5" t="s">
        <v>292</v>
      </c>
      <c r="C427" s="2" t="s">
        <v>904</v>
      </c>
      <c r="D427" s="2" t="s">
        <v>293</v>
      </c>
      <c r="E427" s="2">
        <v>10</v>
      </c>
      <c r="F427" s="3">
        <v>9.25</v>
      </c>
      <c r="G427" s="3"/>
      <c r="H427" s="7"/>
      <c r="I427" s="3"/>
      <c r="J427" s="3"/>
      <c r="K427" s="3"/>
      <c r="L427" s="3">
        <v>8.5</v>
      </c>
      <c r="M427" s="4">
        <f>SUM(E427:L427)/3</f>
        <v>9.25</v>
      </c>
    </row>
    <row r="428" spans="1:13" ht="21" customHeight="1">
      <c r="A428" s="3">
        <v>340</v>
      </c>
      <c r="B428" s="5" t="s">
        <v>354</v>
      </c>
      <c r="C428" s="2" t="s">
        <v>911</v>
      </c>
      <c r="D428" s="2" t="s">
        <v>355</v>
      </c>
      <c r="E428" s="2">
        <v>10</v>
      </c>
      <c r="F428" s="3">
        <v>9.5</v>
      </c>
      <c r="G428" s="3">
        <v>10</v>
      </c>
      <c r="H428" s="7"/>
      <c r="I428" s="3"/>
      <c r="J428" s="3"/>
      <c r="K428" s="3"/>
      <c r="L428" s="3"/>
      <c r="M428" s="4">
        <f>SUM(E428:L428)/3</f>
        <v>9.8333333333333339</v>
      </c>
    </row>
  </sheetData>
  <autoFilter ref="A2:M2" xr:uid="{00000000-0001-0000-0000-000000000000}">
    <sortState xmlns:xlrd2="http://schemas.microsoft.com/office/spreadsheetml/2017/richdata2" ref="A3:M428">
      <sortCondition ref="M2:M428"/>
    </sortState>
  </autoFilter>
  <sortState xmlns:xlrd2="http://schemas.microsoft.com/office/spreadsheetml/2017/richdata2" ref="B2:J427">
    <sortCondition ref="C2:C427"/>
    <sortCondition ref="D2:D427"/>
  </sortState>
  <pageMargins left="0.7" right="0.7" top="0.75" bottom="0.75" header="0.3" footer="0.3"/>
  <pageSetup paperSize="9" orientation="portrait" verticalDpi="0" r:id="rId1"/>
  <ignoredErrors>
    <ignoredError sqref="B2 D2 B429:B430 D429:D4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7FFD-FF37-474F-AECA-E0FDEADA1FE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 Van Lam</cp:lastModifiedBy>
  <dcterms:modified xsi:type="dcterms:W3CDTF">2025-06-07T18:49:17Z</dcterms:modified>
</cp:coreProperties>
</file>